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Gsajic\Desktop\"/>
    </mc:Choice>
  </mc:AlternateContent>
  <xr:revisionPtr revIDLastSave="0" documentId="8_{AC954668-944C-48C7-834C-632CF1C4EE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  <sheet name="Račun financiranja" sheetId="6" r:id="rId6"/>
    <sheet name="Račun fin prema izvorima f" sheetId="10" r:id="rId7"/>
  </sheets>
  <definedNames>
    <definedName name="_xlnm._FilterDatabase" localSheetId="4" hidden="1">'POSEBNI DIO'!$B$6:$G$76</definedName>
    <definedName name="_xlnm.Print_Area" localSheetId="1">' Račun prihoda i rashoda'!$B$1:$L$99</definedName>
    <definedName name="_xlnm.Print_Area" localSheetId="4">'POSEBNI DIO'!$A$1:$G$107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G21" i="3"/>
  <c r="G20" i="3" s="1"/>
  <c r="F13" i="7" l="1"/>
  <c r="G101" i="7" l="1"/>
  <c r="G100" i="7"/>
  <c r="G99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6" i="7"/>
  <c r="G65" i="7"/>
  <c r="G64" i="7"/>
  <c r="G63" i="7"/>
  <c r="G62" i="7"/>
  <c r="G59" i="7"/>
  <c r="G58" i="7"/>
  <c r="G57" i="7"/>
  <c r="G56" i="7"/>
  <c r="G55" i="7"/>
  <c r="G54" i="7"/>
  <c r="G53" i="7"/>
  <c r="G52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H30" i="5" l="1"/>
  <c r="G30" i="5"/>
  <c r="G28" i="5"/>
  <c r="H27" i="5"/>
  <c r="G27" i="5"/>
  <c r="G13" i="7" s="1"/>
  <c r="G25" i="5"/>
  <c r="H23" i="5"/>
  <c r="G23" i="5"/>
  <c r="H21" i="5"/>
  <c r="G21" i="5"/>
  <c r="H17" i="5"/>
  <c r="G17" i="5"/>
  <c r="G15" i="5"/>
  <c r="H14" i="5"/>
  <c r="G14" i="5"/>
  <c r="G12" i="5"/>
  <c r="H10" i="5"/>
  <c r="G10" i="5"/>
  <c r="H8" i="5"/>
  <c r="G8" i="5"/>
  <c r="K99" i="3"/>
  <c r="K98" i="3"/>
  <c r="K97" i="3"/>
  <c r="K96" i="3"/>
  <c r="K95" i="3"/>
  <c r="K94" i="3"/>
  <c r="K93" i="3"/>
  <c r="K92" i="3"/>
  <c r="K91" i="3"/>
  <c r="K90" i="3"/>
  <c r="K89" i="3"/>
  <c r="K88" i="3"/>
  <c r="L87" i="3"/>
  <c r="K87" i="3"/>
  <c r="L86" i="3"/>
  <c r="K86" i="3"/>
  <c r="L85" i="3"/>
  <c r="K85" i="3"/>
  <c r="L84" i="3"/>
  <c r="K84" i="3"/>
  <c r="L82" i="3"/>
  <c r="K82" i="3"/>
  <c r="L81" i="3"/>
  <c r="K81" i="3"/>
  <c r="L80" i="3"/>
  <c r="K80" i="3"/>
  <c r="L79" i="3"/>
  <c r="K79" i="3"/>
  <c r="L78" i="3"/>
  <c r="K78" i="3"/>
  <c r="L77" i="3"/>
  <c r="K77" i="3"/>
  <c r="K76" i="3"/>
  <c r="L75" i="3"/>
  <c r="K75" i="3"/>
  <c r="L74" i="3"/>
  <c r="K74" i="3"/>
  <c r="L73" i="3"/>
  <c r="K73" i="3"/>
  <c r="L72" i="3"/>
  <c r="L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K25" i="3"/>
  <c r="K24" i="3"/>
  <c r="K23" i="3"/>
  <c r="K22" i="3"/>
  <c r="K21" i="3"/>
  <c r="K20" i="3"/>
  <c r="L19" i="3"/>
  <c r="K19" i="3"/>
  <c r="L18" i="3"/>
  <c r="K18" i="3"/>
  <c r="K17" i="3"/>
  <c r="K16" i="3"/>
  <c r="K15" i="3"/>
  <c r="K14" i="3"/>
  <c r="K13" i="3"/>
  <c r="L12" i="3"/>
  <c r="K12" i="3"/>
  <c r="E10" i="7" l="1"/>
  <c r="E11" i="7"/>
  <c r="E12" i="7"/>
  <c r="E13" i="7"/>
  <c r="E14" i="7"/>
  <c r="E15" i="7"/>
  <c r="I38" i="3" l="1"/>
  <c r="J38" i="3"/>
  <c r="H38" i="3"/>
  <c r="H11" i="3"/>
  <c r="I11" i="3"/>
  <c r="J11" i="3"/>
  <c r="L11" i="3" s="1"/>
  <c r="G11" i="3"/>
  <c r="K11" i="3" s="1"/>
  <c r="L38" i="3" l="1"/>
  <c r="G38" i="3"/>
  <c r="K38" i="3" s="1"/>
  <c r="F17" i="7" l="1"/>
  <c r="F29" i="5"/>
  <c r="F26" i="5"/>
  <c r="D20" i="5"/>
  <c r="E20" i="5"/>
  <c r="F20" i="5"/>
  <c r="D22" i="5"/>
  <c r="E22" i="5"/>
  <c r="F22" i="5"/>
  <c r="D24" i="5"/>
  <c r="E24" i="5"/>
  <c r="F24" i="5"/>
  <c r="D26" i="5"/>
  <c r="E26" i="5"/>
  <c r="D29" i="5"/>
  <c r="E29" i="5"/>
  <c r="C26" i="5"/>
  <c r="C20" i="5"/>
  <c r="D7" i="5"/>
  <c r="E7" i="5"/>
  <c r="F7" i="5"/>
  <c r="H7" i="5" s="1"/>
  <c r="D9" i="5"/>
  <c r="E9" i="5"/>
  <c r="F9" i="5"/>
  <c r="D11" i="5"/>
  <c r="E11" i="5"/>
  <c r="F11" i="5"/>
  <c r="D13" i="5"/>
  <c r="E13" i="5"/>
  <c r="F13" i="5"/>
  <c r="D16" i="5"/>
  <c r="E16" i="5"/>
  <c r="F16" i="5"/>
  <c r="C13" i="5"/>
  <c r="C7" i="5"/>
  <c r="G7" i="5" s="1"/>
  <c r="H9" i="5" l="1"/>
  <c r="H16" i="5"/>
  <c r="G13" i="5"/>
  <c r="H13" i="5"/>
  <c r="H22" i="5"/>
  <c r="G20" i="5"/>
  <c r="H20" i="5"/>
  <c r="H26" i="5"/>
  <c r="G26" i="5"/>
  <c r="H29" i="5"/>
  <c r="D17" i="7"/>
  <c r="E17" i="7"/>
  <c r="G17" i="7" s="1"/>
  <c r="E6" i="5"/>
  <c r="F19" i="5"/>
  <c r="D19" i="5"/>
  <c r="E19" i="5"/>
  <c r="F6" i="5"/>
  <c r="H6" i="5" s="1"/>
  <c r="D6" i="5"/>
  <c r="H19" i="5" l="1"/>
  <c r="C24" i="5"/>
  <c r="G24" i="5" s="1"/>
  <c r="C29" i="5"/>
  <c r="G29" i="5" s="1"/>
  <c r="C22" i="5"/>
  <c r="G22" i="5" s="1"/>
  <c r="C16" i="5"/>
  <c r="G16" i="5" s="1"/>
  <c r="C11" i="5"/>
  <c r="G11" i="5" s="1"/>
  <c r="C9" i="5"/>
  <c r="G9" i="5" s="1"/>
  <c r="C19" i="5" l="1"/>
  <c r="G19" i="5" s="1"/>
  <c r="C6" i="5"/>
  <c r="I14" i="1" l="1"/>
  <c r="I10" i="1"/>
  <c r="I12" i="1" s="1"/>
  <c r="I13" i="1" l="1"/>
  <c r="I15" i="1" s="1"/>
  <c r="E8" i="8" l="1"/>
  <c r="E7" i="8" s="1"/>
  <c r="E6" i="8" s="1"/>
  <c r="I16" i="1"/>
  <c r="F14" i="7" l="1"/>
  <c r="F10" i="7"/>
  <c r="G10" i="7" s="1"/>
  <c r="F11" i="7"/>
  <c r="F15" i="7"/>
  <c r="G15" i="7" s="1"/>
  <c r="D15" i="7"/>
  <c r="D14" i="7"/>
  <c r="D13" i="7"/>
  <c r="D12" i="7"/>
  <c r="D11" i="7"/>
  <c r="D10" i="7"/>
  <c r="F12" i="7" l="1"/>
  <c r="G12" i="7" s="1"/>
  <c r="G6" i="5" l="1"/>
  <c r="G10" i="1" l="1"/>
  <c r="G12" i="1" l="1"/>
  <c r="J13" i="1"/>
  <c r="J14" i="1"/>
  <c r="K14" i="1" s="1"/>
  <c r="G14" i="1"/>
  <c r="G13" i="1"/>
  <c r="J10" i="1"/>
  <c r="L10" i="1" s="1"/>
  <c r="F46" i="3"/>
  <c r="K13" i="1" l="1"/>
  <c r="L13" i="1"/>
  <c r="K10" i="1"/>
  <c r="G15" i="1"/>
  <c r="G16" i="1" s="1"/>
  <c r="J15" i="1"/>
  <c r="J12" i="1"/>
  <c r="L12" i="1" s="1"/>
  <c r="L15" i="1" l="1"/>
  <c r="K15" i="1"/>
  <c r="K12" i="1"/>
  <c r="C8" i="8"/>
  <c r="C7" i="8" s="1"/>
  <c r="C6" i="8" s="1"/>
  <c r="J16" i="1"/>
  <c r="K16" i="1" s="1"/>
  <c r="F8" i="8"/>
  <c r="F7" i="8" s="1"/>
  <c r="F6" i="8" s="1"/>
  <c r="H14" i="1"/>
  <c r="H10" i="1"/>
  <c r="G8" i="8" l="1"/>
  <c r="H12" i="1"/>
  <c r="H13" i="1"/>
  <c r="H15" i="1" s="1"/>
  <c r="H16" i="1" l="1"/>
  <c r="G7" i="8"/>
  <c r="G6" i="8"/>
  <c r="D8" i="8" l="1"/>
  <c r="D7" i="8" s="1"/>
  <c r="H8" i="8" l="1"/>
  <c r="D6" i="8"/>
  <c r="H6" i="8" s="1"/>
  <c r="H7" i="8"/>
</calcChain>
</file>

<file path=xl/sharedStrings.xml><?xml version="1.0" encoding="utf-8"?>
<sst xmlns="http://schemas.openxmlformats.org/spreadsheetml/2006/main" count="432" uniqueCount="223">
  <si>
    <t>PRIHODI UKUPNO</t>
  </si>
  <si>
    <t>RASHODI UKUPNO</t>
  </si>
  <si>
    <t>RAZLIKA - VIŠAK / MANJAK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</si>
  <si>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</si>
  <si>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</si>
  <si>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</si>
  <si>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</si>
  <si>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</si>
  <si>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</si>
  <si>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</si>
  <si>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</si>
  <si>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</si>
  <si>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</si>
  <si>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</si>
  <si>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</si>
  <si>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</si>
  <si>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</si>
  <si>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</si>
  <si>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</si>
  <si>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</si>
  <si>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</si>
  <si>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</si>
  <si>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</si>
  <si>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</si>
  <si>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</si>
  <si>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</si>
  <si>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</si>
  <si>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</si>
  <si>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</si>
  <si>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</si>
  <si>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</si>
  <si>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</si>
  <si>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</si>
  <si>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</si>
  <si>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</si>
  <si>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</si>
  <si>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</si>
  <si>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</si>
  <si>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</si>
  <si>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</si>
  <si>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</si>
  <si>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</si>
  <si>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</si>
  <si>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</si>
  <si>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</si>
  <si>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</si>
  <si>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</si>
  <si>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</si>
  <si>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</si>
  <si>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</si>
  <si>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</si>
  <si>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</si>
  <si>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</si>
  <si>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</si>
  <si>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</si>
  <si>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</si>
  <si>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</si>
  <si>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</si>
  <si>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</si>
  <si>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</si>
  <si>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</si>
  <si>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</si>
  <si>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</si>
  <si>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</si>
  <si>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</si>
  <si>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</si>
  <si>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</si>
  <si>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</si>
  <si>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3</t>
  </si>
  <si>
    <t>Tekući prijenosi između proračunskih korisnika istog proračuna</t>
  </si>
  <si>
    <t>Prihodi od upravnih i administrativnih pristojbi, pristojbi po posebnim propisima i naknada (šifre 651+652+653)</t>
  </si>
  <si>
    <t>Ostali nespomenuti prihodi</t>
  </si>
  <si>
    <t>Prihodi od prodaje proizvoda i robe te pruženih usluga, prihodi od donacija te povrati po protestiranim jamstvima (šifre 661+663)</t>
  </si>
  <si>
    <t>Donacije od pravnih i fizičkih osoba izvan općeg proračuna i povrat donacija po protestiranim jamstvima (šifre 6631 do 6634)</t>
  </si>
  <si>
    <t>Tekuće donacije</t>
  </si>
  <si>
    <t>Prihodi iz nadležnog proračuna za financiranje redovne djelatnosti proračunskih korisnika (šifre 6711 do 6714)</t>
  </si>
  <si>
    <t>Prihodi iz  nadležnog proračuna za financiranje rashoda poslovanja</t>
  </si>
  <si>
    <t>Prihodi iz nadležnog proračuna za financiranje rashoda za nabavu nefinancijske imovine</t>
  </si>
  <si>
    <t>31</t>
  </si>
  <si>
    <t>311</t>
  </si>
  <si>
    <t>3111</t>
  </si>
  <si>
    <t>Plaće za prekovremeni rad</t>
  </si>
  <si>
    <t>3113</t>
  </si>
  <si>
    <t>Plaće za posebne uvjete rada</t>
  </si>
  <si>
    <t>3114</t>
  </si>
  <si>
    <t>Ostali rashodi za zaposlene</t>
  </si>
  <si>
    <t>312</t>
  </si>
  <si>
    <t>313</t>
  </si>
  <si>
    <t>Doprinosi za obvezno zdravstveno osiguranje</t>
  </si>
  <si>
    <t>3132</t>
  </si>
  <si>
    <t>32</t>
  </si>
  <si>
    <t>321</t>
  </si>
  <si>
    <t>3211</t>
  </si>
  <si>
    <t>Naknade za prijevoz, za rad na terenu i odvojeni život</t>
  </si>
  <si>
    <t>3212</t>
  </si>
  <si>
    <t>Stručno usavršavanje zaposlenika</t>
  </si>
  <si>
    <t>3213</t>
  </si>
  <si>
    <t>322</t>
  </si>
  <si>
    <t>Uredski materijal i ostali materijalni rashodi</t>
  </si>
  <si>
    <t>3221</t>
  </si>
  <si>
    <t>Materijal i sirovine</t>
  </si>
  <si>
    <t>3222</t>
  </si>
  <si>
    <t>Energija</t>
  </si>
  <si>
    <t>3223</t>
  </si>
  <si>
    <t>Sitni inventar i auto gume</t>
  </si>
  <si>
    <t>3225</t>
  </si>
  <si>
    <t>Službena, radna i zaštitna odjeća i obuća</t>
  </si>
  <si>
    <t>3227</t>
  </si>
  <si>
    <t>323</t>
  </si>
  <si>
    <t>Usluge telefona, pošte i prijevoza</t>
  </si>
  <si>
    <t>3231</t>
  </si>
  <si>
    <t>Usluge tekućeg i investicijskog održavanja</t>
  </si>
  <si>
    <t>3232</t>
  </si>
  <si>
    <t>Komunalne usluge</t>
  </si>
  <si>
    <t>3234</t>
  </si>
  <si>
    <t>Zakupnine i najamnine</t>
  </si>
  <si>
    <t>3235</t>
  </si>
  <si>
    <t>Zdravstvene i veterinarske usluge</t>
  </si>
  <si>
    <t>3236</t>
  </si>
  <si>
    <t>Intelektualne i osobne usluge</t>
  </si>
  <si>
    <t>3237</t>
  </si>
  <si>
    <t>Ostale usluge</t>
  </si>
  <si>
    <t>3239</t>
  </si>
  <si>
    <t>329</t>
  </si>
  <si>
    <t>Naknade za rad predstavničkih i izvršnih tijela, povjerenstava i slično</t>
  </si>
  <si>
    <t>3291</t>
  </si>
  <si>
    <t>Premije osiguranja</t>
  </si>
  <si>
    <t>3292</t>
  </si>
  <si>
    <t>Pristojbe i naknade</t>
  </si>
  <si>
    <t>3295</t>
  </si>
  <si>
    <t xml:space="preserve">Ostali nespomenuti rashodi poslovanja </t>
  </si>
  <si>
    <t>343</t>
  </si>
  <si>
    <t>Bankarske usluge i usluge platnog prometa</t>
  </si>
  <si>
    <t>3431</t>
  </si>
  <si>
    <t>372</t>
  </si>
  <si>
    <t xml:space="preserve">Naknade građanima i kućanstvima u novcu </t>
  </si>
  <si>
    <t>3721</t>
  </si>
  <si>
    <t>Naknade građanima i kućanstvima u naravi</t>
  </si>
  <si>
    <t>3722</t>
  </si>
  <si>
    <t>Uređaji, strojevi i oprema za ostale namjene</t>
  </si>
  <si>
    <t>Dodatna ulaganja na građevinskim objektima</t>
  </si>
  <si>
    <t xml:space="preserve">PRIHODI POSLOVANJA </t>
  </si>
  <si>
    <t xml:space="preserve">Pomoći iz inozemstva i od subjekata unutar općeg proračuna </t>
  </si>
  <si>
    <t xml:space="preserve">Prihodi po posebnim propisima </t>
  </si>
  <si>
    <t xml:space="preserve">Prihodi iz nadležnog proračuna i od HZZO-a na temelju ugovornih obveza </t>
  </si>
  <si>
    <t xml:space="preserve">RASHODI POSLOVANJA </t>
  </si>
  <si>
    <t xml:space="preserve">Rashodi za zaposlene </t>
  </si>
  <si>
    <t xml:space="preserve">Plaće (bruto) </t>
  </si>
  <si>
    <t xml:space="preserve">Doprinosi na plaće </t>
  </si>
  <si>
    <t xml:space="preserve">Materijalni rashodi </t>
  </si>
  <si>
    <t xml:space="preserve">Rashodi za materijal i energiju </t>
  </si>
  <si>
    <t xml:space="preserve">Rashodi za usluge </t>
  </si>
  <si>
    <t xml:space="preserve">Financijski rashodi </t>
  </si>
  <si>
    <t xml:space="preserve">Ostali financijski rashodi </t>
  </si>
  <si>
    <t xml:space="preserve">Naknade građanima i kućanstvima na temelju osiguranja i druge naknade </t>
  </si>
  <si>
    <t xml:space="preserve">Ostale naknade građanima i kućanstvima iz proračuna </t>
  </si>
  <si>
    <t xml:space="preserve">Rashodi za nabavu nefinancijske imovine </t>
  </si>
  <si>
    <t>Rashodi za nabavu proizvedene dugotrajne imovine</t>
  </si>
  <si>
    <t>Postrojenja i oprema</t>
  </si>
  <si>
    <t xml:space="preserve">Rashodi za dodatna ulaganja na nefinancijskoj imovini </t>
  </si>
  <si>
    <t>3121</t>
  </si>
  <si>
    <t>4 Prihodi za posebne namjene</t>
  </si>
  <si>
    <t>43 Ostali prihodi za posebne namjene</t>
  </si>
  <si>
    <t>5 Pomoći</t>
  </si>
  <si>
    <t>6 Donacije</t>
  </si>
  <si>
    <t>61 Donacije</t>
  </si>
  <si>
    <t>52 Ostale pomoći</t>
  </si>
  <si>
    <t>56 Europski socijalni fond</t>
  </si>
  <si>
    <t>10 Socijalna zaštita</t>
  </si>
  <si>
    <t>104 Obitelj i djeca</t>
  </si>
  <si>
    <t>Vlastiti prihodi</t>
  </si>
  <si>
    <t>Ostali prihodi za posebne namjene</t>
  </si>
  <si>
    <t>Ostale pomoći</t>
  </si>
  <si>
    <t>Europski socijalni fond</t>
  </si>
  <si>
    <t>Donacije</t>
  </si>
  <si>
    <t>Skrb za tjelesno ili mentalno oštećenje</t>
  </si>
  <si>
    <t>P1276</t>
  </si>
  <si>
    <t>A734194</t>
  </si>
  <si>
    <t>A790010</t>
  </si>
  <si>
    <t>po programima</t>
  </si>
  <si>
    <t>osnovna aktivnost</t>
  </si>
  <si>
    <t>po izvorima</t>
  </si>
  <si>
    <t>Opći prihodi</t>
  </si>
  <si>
    <t>Pomoći i donacije</t>
  </si>
  <si>
    <t>Plaće</t>
  </si>
  <si>
    <t>Doprinosi na plaće</t>
  </si>
  <si>
    <t>Doprinosi za zdravstveno osiguranje</t>
  </si>
  <si>
    <t>Rashodi za materijal i energiju</t>
  </si>
  <si>
    <t>Službena,radna i zaštitna odjećai obuća</t>
  </si>
  <si>
    <t>Rashodi za usluge</t>
  </si>
  <si>
    <t>Ostali nespomenuti rashodi poslovanja</t>
  </si>
  <si>
    <t>Ostali financijski rashodi</t>
  </si>
  <si>
    <t>Ostale naknade građanima i kućanstvima iz proračuna</t>
  </si>
  <si>
    <t>Naknade građanima i kućanstvima u novcu</t>
  </si>
  <si>
    <t>IZVORNI PLAN ILI REBALANS 2024.*</t>
  </si>
  <si>
    <t>TEKUĆI PLAN 2024.*</t>
  </si>
  <si>
    <t>Tuzemne članarine</t>
  </si>
  <si>
    <t>Ostale računalne usluge</t>
  </si>
  <si>
    <t>Centar za odgoj i obrazovanje Slave Raškaj Zagreb</t>
  </si>
  <si>
    <t>Zatezne kamate iz poslovnih odnosa i drugo</t>
  </si>
  <si>
    <t>Tekuće pomoći od HZMO-a, HZZ-a i HZZO-a</t>
  </si>
  <si>
    <t>Prihodi od imovine</t>
  </si>
  <si>
    <t>Prihodi od financijske imovine</t>
  </si>
  <si>
    <t>Prihodi od dividendi</t>
  </si>
  <si>
    <t>Prihodi od pruženih usluga</t>
  </si>
  <si>
    <t>Materijal i dijelovi za tekuće i investicijsko održavanje</t>
  </si>
  <si>
    <t>Usluge promidžbe i informiranja</t>
  </si>
  <si>
    <t>Uredska oprema i namještaj</t>
  </si>
  <si>
    <t>Komunikacijska oprema</t>
  </si>
  <si>
    <t>Kapitalne pomoći od institucija i tijela EU</t>
  </si>
  <si>
    <t>Tekuće donacije iz EU sredstava</t>
  </si>
  <si>
    <t>Donacije i ostali rashodi</t>
  </si>
  <si>
    <t xml:space="preserve">Tekuće donacije </t>
  </si>
  <si>
    <t>Tekuće pomoći od međunarodnih organizacija</t>
  </si>
  <si>
    <t xml:space="preserve">OSTVARENJE/IZVRŠENJE 
1.-12.2023. </t>
  </si>
  <si>
    <t xml:space="preserve">OSTVARENJE/IZVRŠENJE 
1.-12.2024. </t>
  </si>
  <si>
    <t xml:space="preserve"> IZVRŠENJE 
1.-12.2024. </t>
  </si>
  <si>
    <t>Potpore od međunarodnih organizacija</t>
  </si>
  <si>
    <t>Pomoći od ostalih subjekata unutar opće države</t>
  </si>
  <si>
    <t>Naknade ostalih troškova</t>
  </si>
  <si>
    <t>Ostali nespomenuti financijski rashodi</t>
  </si>
  <si>
    <t>5=4/3*100</t>
  </si>
  <si>
    <t>IZVRŠENJE FINANCIJSKOG PLANA PRORAČUNSKOG KORISNIKA DRŽAVNOG PRORAČUNA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</si>
</sst>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3" fillId="0" borderId="0"/>
    <xf numFmtId="9" fontId="13" fillId="0" borderId="0" applyFont="0" applyFill="0" applyBorder="0" applyAlignment="0" applyProtection="0"/>
    <xf numFmtId="0" fontId="15" fillId="4" borderId="6" applyNumberFormat="0" applyProtection="0">
      <alignment horizontal="left" vertical="center" indent="1" justifyLastLine="1"/>
    </xf>
    <xf numFmtId="4" fontId="15" fillId="0" borderId="6" applyNumberFormat="0" applyProtection="0">
      <alignment horizontal="right" vertical="center"/>
    </xf>
  </cellStyleXfs>
  <cellXfs count="16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0" fillId="0" borderId="3" xfId="0" applyBorder="1"/>
    <xf numFmtId="0" fontId="10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/>
    <xf numFmtId="9" fontId="10" fillId="0" borderId="3" xfId="2" applyFont="1" applyBorder="1"/>
    <xf numFmtId="9" fontId="14" fillId="0" borderId="3" xfId="2" applyFont="1" applyBorder="1"/>
    <xf numFmtId="4" fontId="1" fillId="0" borderId="3" xfId="0" applyNumberFormat="1" applyFont="1" applyBorder="1"/>
    <xf numFmtId="1" fontId="1" fillId="0" borderId="3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1" fontId="0" fillId="0" borderId="3" xfId="0" applyNumberFormat="1" applyBorder="1"/>
    <xf numFmtId="4" fontId="0" fillId="0" borderId="3" xfId="0" applyNumberFormat="1" applyBorder="1"/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3" fontId="17" fillId="2" borderId="4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0" fontId="22" fillId="5" borderId="1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right"/>
    </xf>
    <xf numFmtId="4" fontId="17" fillId="5" borderId="3" xfId="0" applyNumberFormat="1" applyFont="1" applyFill="1" applyBorder="1" applyAlignment="1">
      <alignment horizontal="right"/>
    </xf>
    <xf numFmtId="3" fontId="17" fillId="5" borderId="3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horizontal="right"/>
    </xf>
    <xf numFmtId="1" fontId="14" fillId="0" borderId="3" xfId="2" applyNumberFormat="1" applyFont="1" applyBorder="1"/>
    <xf numFmtId="1" fontId="14" fillId="5" borderId="3" xfId="2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" fontId="20" fillId="5" borderId="3" xfId="0" applyNumberFormat="1" applyFont="1" applyFill="1" applyBorder="1" applyAlignment="1">
      <alignment horizontal="right"/>
    </xf>
    <xf numFmtId="1" fontId="10" fillId="5" borderId="3" xfId="2" applyNumberFormat="1" applyFont="1" applyFill="1" applyBorder="1"/>
    <xf numFmtId="0" fontId="25" fillId="5" borderId="1" xfId="0" applyFont="1" applyFill="1" applyBorder="1" applyAlignment="1">
      <alignment horizontal="left" vertical="center" wrapText="1"/>
    </xf>
    <xf numFmtId="0" fontId="26" fillId="5" borderId="4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>
      <alignment horizontal="right"/>
    </xf>
    <xf numFmtId="0" fontId="28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1" fontId="10" fillId="0" borderId="3" xfId="2" applyNumberFormat="1" applyFont="1" applyBorder="1"/>
    <xf numFmtId="4" fontId="25" fillId="5" borderId="3" xfId="0" applyNumberFormat="1" applyFont="1" applyFill="1" applyBorder="1" applyAlignment="1">
      <alignment horizontal="right"/>
    </xf>
    <xf numFmtId="1" fontId="29" fillId="5" borderId="3" xfId="2" applyNumberFormat="1" applyFont="1" applyFill="1" applyBorder="1"/>
    <xf numFmtId="0" fontId="27" fillId="0" borderId="3" xfId="0" applyFont="1" applyBorder="1" applyAlignment="1">
      <alignment horizontal="left" vertical="center" wrapText="1"/>
    </xf>
    <xf numFmtId="3" fontId="20" fillId="2" borderId="3" xfId="0" applyNumberFormat="1" applyFont="1" applyFill="1" applyBorder="1" applyAlignment="1">
      <alignment horizontal="right"/>
    </xf>
    <xf numFmtId="0" fontId="30" fillId="0" borderId="3" xfId="0" quotePrefix="1" applyFont="1" applyBorder="1" applyAlignment="1">
      <alignment horizontal="left" vertical="center" wrapText="1"/>
    </xf>
    <xf numFmtId="4" fontId="27" fillId="2" borderId="3" xfId="0" applyNumberFormat="1" applyFont="1" applyFill="1" applyBorder="1" applyAlignment="1">
      <alignment vertical="center" wrapText="1"/>
    </xf>
    <xf numFmtId="2" fontId="10" fillId="0" borderId="3" xfId="2" applyNumberFormat="1" applyFont="1" applyBorder="1"/>
    <xf numFmtId="0" fontId="30" fillId="2" borderId="3" xfId="0" quotePrefix="1" applyFont="1" applyFill="1" applyBorder="1" applyAlignment="1">
      <alignment horizontal="left" vertical="center" wrapText="1" indent="1"/>
    </xf>
    <xf numFmtId="4" fontId="14" fillId="0" borderId="3" xfId="0" applyNumberFormat="1" applyFont="1" applyBorder="1"/>
    <xf numFmtId="2" fontId="14" fillId="0" borderId="3" xfId="2" applyNumberFormat="1" applyFont="1" applyBorder="1"/>
    <xf numFmtId="4" fontId="10" fillId="0" borderId="3" xfId="0" applyNumberFormat="1" applyFont="1" applyBorder="1"/>
    <xf numFmtId="0" fontId="30" fillId="2" borderId="3" xfId="0" applyFont="1" applyFill="1" applyBorder="1" applyAlignment="1">
      <alignment horizontal="left" vertical="center" wrapText="1" indent="1"/>
    </xf>
    <xf numFmtId="4" fontId="27" fillId="0" borderId="3" xfId="0" applyNumberFormat="1" applyFont="1" applyBorder="1" applyAlignment="1">
      <alignment vertical="center" wrapText="1"/>
    </xf>
    <xf numFmtId="4" fontId="20" fillId="0" borderId="3" xfId="0" applyNumberFormat="1" applyFont="1" applyBorder="1" applyAlignment="1">
      <alignment horizontal="right"/>
    </xf>
    <xf numFmtId="2" fontId="0" fillId="0" borderId="0" xfId="0" applyNumberFormat="1"/>
    <xf numFmtId="0" fontId="14" fillId="0" borderId="3" xfId="0" applyFont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/>
    <xf numFmtId="0" fontId="18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right" vertical="center"/>
    </xf>
    <xf numFmtId="0" fontId="20" fillId="0" borderId="3" xfId="0" quotePrefix="1" applyFont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4" fontId="28" fillId="0" borderId="3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4" fontId="27" fillId="3" borderId="3" xfId="0" applyNumberFormat="1" applyFont="1" applyFill="1" applyBorder="1" applyAlignment="1">
      <alignment vertical="center"/>
    </xf>
    <xf numFmtId="4" fontId="27" fillId="3" borderId="1" xfId="0" applyNumberFormat="1" applyFont="1" applyFill="1" applyBorder="1" applyAlignment="1">
      <alignment vertical="center"/>
    </xf>
    <xf numFmtId="4" fontId="28" fillId="0" borderId="1" xfId="0" applyNumberFormat="1" applyFont="1" applyBorder="1" applyAlignment="1">
      <alignment vertical="center"/>
    </xf>
    <xf numFmtId="0" fontId="27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vertical="center"/>
    </xf>
    <xf numFmtId="4" fontId="27" fillId="3" borderId="3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17" fillId="0" borderId="0" xfId="0" applyFont="1"/>
    <xf numFmtId="0" fontId="20" fillId="2" borderId="3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/>
    </xf>
    <xf numFmtId="4" fontId="28" fillId="3" borderId="3" xfId="0" applyNumberFormat="1" applyFont="1" applyFill="1" applyBorder="1" applyAlignment="1">
      <alignment vertical="center"/>
    </xf>
    <xf numFmtId="4" fontId="20" fillId="3" borderId="3" xfId="0" applyNumberFormat="1" applyFont="1" applyFill="1" applyBorder="1" applyAlignment="1">
      <alignment horizontal="right"/>
    </xf>
    <xf numFmtId="0" fontId="0" fillId="3" borderId="0" xfId="0" applyFill="1"/>
    <xf numFmtId="0" fontId="20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" fontId="28" fillId="3" borderId="3" xfId="0" applyNumberFormat="1" applyFont="1" applyFill="1" applyBorder="1" applyAlignment="1">
      <alignment vertical="center" wrapText="1"/>
    </xf>
    <xf numFmtId="4" fontId="20" fillId="3" borderId="3" xfId="0" applyNumberFormat="1" applyFont="1" applyFill="1" applyBorder="1" applyAlignment="1">
      <alignment horizontal="right" wrapText="1"/>
    </xf>
    <xf numFmtId="3" fontId="18" fillId="3" borderId="3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4" fontId="20" fillId="2" borderId="2" xfId="0" applyNumberFormat="1" applyFont="1" applyFill="1" applyBorder="1"/>
    <xf numFmtId="0" fontId="28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4" fontId="1" fillId="0" borderId="7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2"/>
    </xf>
    <xf numFmtId="0" fontId="1" fillId="0" borderId="8" xfId="0" applyFont="1" applyBorder="1" applyAlignment="1">
      <alignment horizontal="left"/>
    </xf>
    <xf numFmtId="4" fontId="1" fillId="0" borderId="8" xfId="0" applyNumberFormat="1" applyFont="1" applyBorder="1"/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20" fillId="0" borderId="3" xfId="0" quotePrefix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0" fillId="3" borderId="1" xfId="0" quotePrefix="1" applyFont="1" applyFill="1" applyBorder="1" applyAlignment="1">
      <alignment horizontal="left" wrapText="1"/>
    </xf>
    <xf numFmtId="0" fontId="20" fillId="3" borderId="2" xfId="0" quotePrefix="1" applyFont="1" applyFill="1" applyBorder="1" applyAlignment="1">
      <alignment horizontal="left" wrapText="1"/>
    </xf>
    <xf numFmtId="0" fontId="20" fillId="3" borderId="4" xfId="0" quotePrefix="1" applyFont="1" applyFill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7" fillId="3" borderId="1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7" fillId="0" borderId="1" xfId="0" quotePrefix="1" applyFont="1" applyBorder="1" applyAlignment="1">
      <alignment horizontal="left" vertical="center"/>
    </xf>
    <xf numFmtId="0" fontId="27" fillId="0" borderId="2" xfId="0" quotePrefix="1" applyFont="1" applyBorder="1" applyAlignment="1">
      <alignment horizontal="left" vertical="center"/>
    </xf>
    <xf numFmtId="0" fontId="27" fillId="0" borderId="4" xfId="0" quotePrefix="1" applyFont="1" applyBorder="1" applyAlignment="1">
      <alignment horizontal="left" vertical="center"/>
    </xf>
    <xf numFmtId="0" fontId="21" fillId="0" borderId="3" xfId="0" quotePrefix="1" applyFont="1" applyBorder="1" applyAlignment="1">
      <alignment horizontal="center" wrapText="1"/>
    </xf>
    <xf numFmtId="0" fontId="21" fillId="0" borderId="1" xfId="0" quotePrefix="1" applyFont="1" applyBorder="1" applyAlignment="1">
      <alignment horizontal="center" wrapText="1"/>
    </xf>
    <xf numFmtId="0" fontId="20" fillId="3" borderId="3" xfId="0" quotePrefix="1" applyFont="1" applyFill="1" applyBorder="1" applyAlignment="1">
      <alignment horizontal="left" vertical="center" wrapText="1"/>
    </xf>
    <xf numFmtId="0" fontId="27" fillId="0" borderId="1" xfId="0" quotePrefix="1" applyFont="1" applyBorder="1" applyAlignment="1">
      <alignment horizontal="left" vertical="center" wrapText="1"/>
    </xf>
    <xf numFmtId="0" fontId="27" fillId="3" borderId="1" xfId="0" quotePrefix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Normalno" xfId="0" builtinId="0"/>
    <cellStyle name="Obično_List4" xfId="1" xr:uid="{00000000-0005-0000-0000-000001000000}"/>
    <cellStyle name="Postotak" xfId="2" builtinId="5"/>
    <cellStyle name="SAPBEXHLevel3" xfId="3" xr:uid="{00000000-0005-0000-0000-000003000000}"/>
    <cellStyle name="SAPBEXstdData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showGridLines="0" tabSelected="1" zoomScaleNormal="100" workbookViewId="0">
      <selection activeCell="B1" sqref="B1:L1"/>
    </sheetView>
  </sheetViews>
  <sheetFormatPr defaultColWidth="8.85546875" defaultRowHeight="15" x14ac:dyDescent="0.25"/>
  <cols>
    <col min="6" max="6" width="14.5703125" customWidth="1"/>
    <col min="7" max="7" width="12" customWidth="1"/>
    <col min="8" max="8" width="13.7109375" customWidth="1"/>
    <col min="9" max="9" width="12.7109375" customWidth="1"/>
    <col min="10" max="10" width="11.85546875" customWidth="1"/>
    <col min="11" max="12" width="9.7109375" customWidth="1"/>
    <col min="13" max="13" width="25.28515625" customWidth="1"/>
  </cols>
  <sheetData>
    <row r="1" spans="2:13" ht="42" customHeight="1" x14ac:dyDescent="0.25">
      <c r="B1" s="138" t="s">
        <v>222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86"/>
    </row>
    <row r="2" spans="2:13" ht="18" customHeight="1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3" ht="15.75" customHeight="1" x14ac:dyDescent="0.25">
      <c r="B3" s="138" t="s">
        <v>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87"/>
    </row>
    <row r="4" spans="2:13" ht="18.75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7"/>
    </row>
    <row r="5" spans="2:13" ht="18" customHeight="1" x14ac:dyDescent="0.25">
      <c r="B5" s="138" t="s">
        <v>53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8"/>
    </row>
    <row r="6" spans="2:13" ht="18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18"/>
    </row>
    <row r="7" spans="2:13" ht="18" customHeight="1" x14ac:dyDescent="0.25">
      <c r="B7" s="128" t="s">
        <v>67</v>
      </c>
      <c r="C7" s="128"/>
      <c r="D7" s="128"/>
      <c r="E7" s="128"/>
      <c r="F7" s="128"/>
      <c r="G7" s="89"/>
      <c r="H7" s="90"/>
      <c r="I7" s="90"/>
      <c r="J7" s="90"/>
      <c r="K7" s="91"/>
      <c r="L7" s="91"/>
    </row>
    <row r="8" spans="2:13" ht="38.25" x14ac:dyDescent="0.25">
      <c r="B8" s="131" t="s">
        <v>3</v>
      </c>
      <c r="C8" s="131"/>
      <c r="D8" s="131"/>
      <c r="E8" s="131"/>
      <c r="F8" s="131"/>
      <c r="G8" s="92" t="s">
        <v>214</v>
      </c>
      <c r="H8" s="92" t="s">
        <v>194</v>
      </c>
      <c r="I8" s="92" t="s">
        <v>195</v>
      </c>
      <c r="J8" s="92" t="s">
        <v>215</v>
      </c>
      <c r="K8" s="92" t="s">
        <v>22</v>
      </c>
      <c r="L8" s="92" t="s">
        <v>50</v>
      </c>
    </row>
    <row r="9" spans="2:13" ht="10.9" customHeight="1" x14ac:dyDescent="0.25">
      <c r="B9" s="147">
        <v>1</v>
      </c>
      <c r="C9" s="147"/>
      <c r="D9" s="147"/>
      <c r="E9" s="147"/>
      <c r="F9" s="148"/>
      <c r="G9" s="93">
        <v>2</v>
      </c>
      <c r="H9" s="94">
        <v>3</v>
      </c>
      <c r="I9" s="94">
        <v>4</v>
      </c>
      <c r="J9" s="94">
        <v>5</v>
      </c>
      <c r="K9" s="94" t="s">
        <v>33</v>
      </c>
      <c r="L9" s="94" t="s">
        <v>34</v>
      </c>
    </row>
    <row r="10" spans="2:13" x14ac:dyDescent="0.25">
      <c r="B10" s="129" t="s">
        <v>24</v>
      </c>
      <c r="C10" s="130"/>
      <c r="D10" s="130"/>
      <c r="E10" s="130"/>
      <c r="F10" s="143"/>
      <c r="G10" s="95">
        <f>+' Račun prihoda i rashoda'!G11</f>
        <v>3241699.1599999992</v>
      </c>
      <c r="H10" s="96">
        <f>+' Račun prihoda i rashoda'!H11</f>
        <v>3336395</v>
      </c>
      <c r="I10" s="96">
        <f>+' Račun prihoda i rashoda'!I11</f>
        <v>3336395</v>
      </c>
      <c r="J10" s="96">
        <f>+' Račun prihoda i rashoda'!J11</f>
        <v>4056660.0800000005</v>
      </c>
      <c r="K10" s="96">
        <f>+J10/G10*100</f>
        <v>125.13993062823268</v>
      </c>
      <c r="L10" s="96">
        <f>+J10/I10*100</f>
        <v>121.58812370837389</v>
      </c>
    </row>
    <row r="11" spans="2:13" hidden="1" x14ac:dyDescent="0.25">
      <c r="B11" s="144" t="s">
        <v>23</v>
      </c>
      <c r="C11" s="145"/>
      <c r="D11" s="145"/>
      <c r="E11" s="145"/>
      <c r="F11" s="146"/>
      <c r="G11" s="95"/>
      <c r="H11" s="96"/>
      <c r="I11" s="96"/>
      <c r="J11" s="97"/>
      <c r="K11" s="98"/>
      <c r="L11" s="98"/>
    </row>
    <row r="12" spans="2:13" x14ac:dyDescent="0.25">
      <c r="B12" s="140" t="s">
        <v>0</v>
      </c>
      <c r="C12" s="141"/>
      <c r="D12" s="141"/>
      <c r="E12" s="141"/>
      <c r="F12" s="142"/>
      <c r="G12" s="99">
        <f>+G10+G11</f>
        <v>3241699.1599999992</v>
      </c>
      <c r="H12" s="99">
        <f>+H10+H11</f>
        <v>3336395</v>
      </c>
      <c r="I12" s="99">
        <f>+I10+I11</f>
        <v>3336395</v>
      </c>
      <c r="J12" s="100">
        <f>+J10+J11</f>
        <v>4056660.0800000005</v>
      </c>
      <c r="K12" s="99">
        <f t="shared" ref="K12:K16" si="0">+J12/G12*100</f>
        <v>125.13993062823268</v>
      </c>
      <c r="L12" s="99">
        <f t="shared" ref="L12:L15" si="1">+J12/I12*100</f>
        <v>121.58812370837389</v>
      </c>
    </row>
    <row r="13" spans="2:13" x14ac:dyDescent="0.25">
      <c r="B13" s="150" t="s">
        <v>25</v>
      </c>
      <c r="C13" s="130"/>
      <c r="D13" s="130"/>
      <c r="E13" s="130"/>
      <c r="F13" s="130"/>
      <c r="G13" s="95">
        <f>+' Račun prihoda i rashoda'!G39</f>
        <v>3225233.3599999994</v>
      </c>
      <c r="H13" s="95">
        <f>+' Račun prihoda i rashoda'!H39</f>
        <v>3336395</v>
      </c>
      <c r="I13" s="95">
        <f>+' Račun prihoda i rashoda'!I39</f>
        <v>3336395</v>
      </c>
      <c r="J13" s="101">
        <f>+' Račun prihoda i rashoda'!J39</f>
        <v>3932433.0599999991</v>
      </c>
      <c r="K13" s="95">
        <f t="shared" si="0"/>
        <v>121.92708623105646</v>
      </c>
      <c r="L13" s="95">
        <f t="shared" si="1"/>
        <v>117.86473304270024</v>
      </c>
    </row>
    <row r="14" spans="2:13" x14ac:dyDescent="0.25">
      <c r="B14" s="150" t="s">
        <v>26</v>
      </c>
      <c r="C14" s="130"/>
      <c r="D14" s="130"/>
      <c r="E14" s="130"/>
      <c r="F14" s="130"/>
      <c r="G14" s="95">
        <f>+' Račun prihoda i rashoda'!G91</f>
        <v>575349.94999999995</v>
      </c>
      <c r="H14" s="95">
        <f>+' Račun prihoda i rashoda'!H91</f>
        <v>0</v>
      </c>
      <c r="I14" s="95">
        <f>+' Račun prihoda i rashoda'!I91</f>
        <v>0</v>
      </c>
      <c r="J14" s="101">
        <f>+' Račun prihoda i rashoda'!J91</f>
        <v>39280.660000000003</v>
      </c>
      <c r="K14" s="95">
        <f t="shared" si="0"/>
        <v>6.8272639981979673</v>
      </c>
      <c r="L14" s="95"/>
    </row>
    <row r="15" spans="2:13" x14ac:dyDescent="0.25">
      <c r="B15" s="102" t="s">
        <v>1</v>
      </c>
      <c r="C15" s="103"/>
      <c r="D15" s="103"/>
      <c r="E15" s="103"/>
      <c r="F15" s="103"/>
      <c r="G15" s="99">
        <f>+G13+G14</f>
        <v>3800583.3099999996</v>
      </c>
      <c r="H15" s="99">
        <f>+H13+H14</f>
        <v>3336395</v>
      </c>
      <c r="I15" s="99">
        <f>+I13+I14</f>
        <v>3336395</v>
      </c>
      <c r="J15" s="99">
        <f>+J13+J14</f>
        <v>3971713.7199999993</v>
      </c>
      <c r="K15" s="99">
        <f t="shared" si="0"/>
        <v>104.50274065956468</v>
      </c>
      <c r="L15" s="99">
        <f t="shared" si="1"/>
        <v>119.04207145736638</v>
      </c>
    </row>
    <row r="16" spans="2:13" x14ac:dyDescent="0.25">
      <c r="B16" s="151" t="s">
        <v>2</v>
      </c>
      <c r="C16" s="141"/>
      <c r="D16" s="141"/>
      <c r="E16" s="141"/>
      <c r="F16" s="141"/>
      <c r="G16" s="104">
        <f>+G12-G15</f>
        <v>-558884.15000000037</v>
      </c>
      <c r="H16" s="104">
        <f>+H12-H15</f>
        <v>0</v>
      </c>
      <c r="I16" s="104">
        <f>+I12-I15</f>
        <v>0</v>
      </c>
      <c r="J16" s="104">
        <f>+J12-J15</f>
        <v>84946.360000001267</v>
      </c>
      <c r="K16" s="104">
        <f t="shared" si="0"/>
        <v>-15.199278777185077</v>
      </c>
      <c r="L16" s="104"/>
    </row>
    <row r="17" spans="1:49" ht="18.75" x14ac:dyDescent="0.25">
      <c r="B17" s="35"/>
      <c r="C17" s="105"/>
      <c r="D17" s="105"/>
      <c r="E17" s="105"/>
      <c r="F17" s="105"/>
      <c r="G17" s="105"/>
      <c r="H17" s="105"/>
      <c r="I17" s="105"/>
      <c r="J17" s="105"/>
      <c r="K17" s="106"/>
      <c r="L17" s="106"/>
      <c r="M17" s="106"/>
    </row>
    <row r="18" spans="1:49" ht="18" hidden="1" customHeight="1" x14ac:dyDescent="0.25">
      <c r="B18" s="128" t="s">
        <v>61</v>
      </c>
      <c r="C18" s="128"/>
      <c r="D18" s="128"/>
      <c r="E18" s="128"/>
      <c r="F18" s="128"/>
      <c r="G18" s="105"/>
      <c r="H18" s="105"/>
      <c r="I18" s="105"/>
      <c r="J18" s="105"/>
      <c r="K18" s="106"/>
      <c r="L18" s="106"/>
      <c r="M18" s="106"/>
    </row>
    <row r="19" spans="1:49" ht="38.25" hidden="1" x14ac:dyDescent="0.25">
      <c r="B19" s="131" t="s">
        <v>3</v>
      </c>
      <c r="C19" s="131"/>
      <c r="D19" s="131"/>
      <c r="E19" s="131"/>
      <c r="F19" s="131"/>
      <c r="G19" s="92" t="s">
        <v>56</v>
      </c>
      <c r="H19" s="107" t="s">
        <v>52</v>
      </c>
      <c r="I19" s="107" t="s">
        <v>49</v>
      </c>
      <c r="J19" s="107" t="s">
        <v>57</v>
      </c>
      <c r="K19" s="107" t="s">
        <v>22</v>
      </c>
      <c r="L19" s="107" t="s">
        <v>50</v>
      </c>
    </row>
    <row r="20" spans="1:49" hidden="1" x14ac:dyDescent="0.25">
      <c r="B20" s="132">
        <v>1</v>
      </c>
      <c r="C20" s="133"/>
      <c r="D20" s="133"/>
      <c r="E20" s="133"/>
      <c r="F20" s="133"/>
      <c r="G20" s="108">
        <v>2</v>
      </c>
      <c r="H20" s="94">
        <v>3</v>
      </c>
      <c r="I20" s="94">
        <v>4</v>
      </c>
      <c r="J20" s="94">
        <v>5</v>
      </c>
      <c r="K20" s="94" t="s">
        <v>33</v>
      </c>
      <c r="L20" s="94" t="s">
        <v>34</v>
      </c>
    </row>
    <row r="21" spans="1:49" ht="19.149999999999999" hidden="1" customHeight="1" x14ac:dyDescent="0.25">
      <c r="B21" s="129" t="s">
        <v>27</v>
      </c>
      <c r="C21" s="134"/>
      <c r="D21" s="134"/>
      <c r="E21" s="134"/>
      <c r="F21" s="134"/>
      <c r="G21" s="95"/>
      <c r="H21" s="81"/>
      <c r="I21" s="81"/>
      <c r="J21" s="81"/>
      <c r="K21" s="98"/>
      <c r="L21" s="98"/>
    </row>
    <row r="22" spans="1:49" ht="28.15" hidden="1" customHeight="1" x14ac:dyDescent="0.25">
      <c r="B22" s="129" t="s">
        <v>28</v>
      </c>
      <c r="C22" s="130"/>
      <c r="D22" s="130"/>
      <c r="E22" s="130"/>
      <c r="F22" s="130"/>
      <c r="G22" s="95"/>
      <c r="H22" s="81"/>
      <c r="I22" s="81"/>
      <c r="J22" s="81"/>
      <c r="K22" s="98"/>
      <c r="L22" s="98"/>
    </row>
    <row r="23" spans="1:49" ht="15" hidden="1" customHeight="1" x14ac:dyDescent="0.25">
      <c r="B23" s="135" t="s">
        <v>51</v>
      </c>
      <c r="C23" s="136"/>
      <c r="D23" s="136"/>
      <c r="E23" s="136"/>
      <c r="F23" s="137"/>
      <c r="G23" s="109"/>
      <c r="H23" s="110"/>
      <c r="I23" s="110"/>
      <c r="J23" s="110"/>
      <c r="K23" s="38"/>
      <c r="L23" s="38"/>
    </row>
    <row r="24" spans="1:49" s="111" customFormat="1" ht="15" hidden="1" customHeight="1" x14ac:dyDescent="0.25">
      <c r="A24"/>
      <c r="B24" s="129" t="s">
        <v>11</v>
      </c>
      <c r="C24" s="130"/>
      <c r="D24" s="130"/>
      <c r="E24" s="130"/>
      <c r="F24" s="130"/>
      <c r="G24" s="95"/>
      <c r="H24" s="81"/>
      <c r="I24" s="81"/>
      <c r="J24" s="81"/>
      <c r="K24" s="98"/>
      <c r="L24" s="9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111" customFormat="1" ht="15" hidden="1" customHeight="1" x14ac:dyDescent="0.25">
      <c r="A25"/>
      <c r="B25" s="129" t="s">
        <v>60</v>
      </c>
      <c r="C25" s="130"/>
      <c r="D25" s="130"/>
      <c r="E25" s="130"/>
      <c r="F25" s="130"/>
      <c r="G25" s="32"/>
      <c r="H25" s="81"/>
      <c r="I25" s="81"/>
      <c r="J25" s="81"/>
      <c r="K25" s="98"/>
      <c r="L25" s="9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113" customFormat="1" hidden="1" x14ac:dyDescent="0.25">
      <c r="A26" s="31"/>
      <c r="B26" s="135" t="s">
        <v>62</v>
      </c>
      <c r="C26" s="136"/>
      <c r="D26" s="136"/>
      <c r="E26" s="136"/>
      <c r="F26" s="137"/>
      <c r="G26" s="109"/>
      <c r="H26" s="110"/>
      <c r="I26" s="110"/>
      <c r="J26" s="110"/>
      <c r="K26" s="112"/>
      <c r="L26" s="112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</row>
    <row r="27" spans="1:49" ht="15.75" hidden="1" x14ac:dyDescent="0.25">
      <c r="B27" s="149" t="s">
        <v>63</v>
      </c>
      <c r="C27" s="149"/>
      <c r="D27" s="149"/>
      <c r="E27" s="149"/>
      <c r="F27" s="149"/>
      <c r="G27" s="114"/>
      <c r="H27" s="115"/>
      <c r="I27" s="115"/>
      <c r="J27" s="115"/>
      <c r="K27" s="116"/>
      <c r="L27" s="116"/>
    </row>
    <row r="28" spans="1:49" hidden="1" x14ac:dyDescent="0.25"/>
    <row r="29" spans="1:49" hidden="1" x14ac:dyDescent="0.25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49" hidden="1" x14ac:dyDescent="0.25">
      <c r="B30" s="127" t="s">
        <v>64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49" ht="15" hidden="1" customHeight="1" x14ac:dyDescent="0.25">
      <c r="B31" s="127" t="s">
        <v>65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49" ht="15" hidden="1" customHeight="1" x14ac:dyDescent="0.25">
      <c r="B32" s="127" t="s">
        <v>58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2:12" ht="36.75" hidden="1" customHeight="1" x14ac:dyDescent="0.2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2:12" ht="15" hidden="1" customHeight="1" x14ac:dyDescent="0.25">
      <c r="B34" s="139" t="s">
        <v>66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2:12" hidden="1" x14ac:dyDescent="0.2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2:12" hidden="1" x14ac:dyDescent="0.25"/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99"/>
  <sheetViews>
    <sheetView topLeftCell="A28" zoomScaleNormal="100" workbookViewId="0">
      <selection activeCell="G20" sqref="G20"/>
    </sheetView>
  </sheetViews>
  <sheetFormatPr defaultColWidth="8.85546875" defaultRowHeight="15" x14ac:dyDescent="0.25"/>
  <cols>
    <col min="2" max="2" width="2.28515625" bestFit="1" customWidth="1"/>
    <col min="3" max="3" width="3.42578125" bestFit="1" customWidth="1"/>
    <col min="4" max="4" width="4.5703125" bestFit="1" customWidth="1"/>
    <col min="5" max="5" width="5.7109375" bestFit="1" customWidth="1"/>
    <col min="6" max="6" width="44.7109375" customWidth="1"/>
    <col min="7" max="7" width="12.140625" customWidth="1"/>
    <col min="8" max="8" width="15.28515625" customWidth="1"/>
    <col min="9" max="9" width="11.5703125" bestFit="1" customWidth="1"/>
    <col min="10" max="10" width="12.140625" customWidth="1"/>
    <col min="11" max="12" width="10.42578125" customWidth="1"/>
  </cols>
  <sheetData>
    <row r="1" spans="2:12" ht="18.75" x14ac:dyDescent="0.2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2" ht="15.75" customHeight="1" x14ac:dyDescent="0.25">
      <c r="B2" s="138" t="s">
        <v>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8.75" x14ac:dyDescent="0.25">
      <c r="B3" s="35"/>
      <c r="C3" s="35"/>
      <c r="D3" s="35"/>
      <c r="E3" s="35"/>
      <c r="F3" s="35"/>
      <c r="G3" s="35"/>
      <c r="H3" s="35"/>
      <c r="I3" s="35"/>
      <c r="J3" s="37"/>
      <c r="K3" s="37"/>
      <c r="L3" s="37"/>
    </row>
    <row r="4" spans="2:12" ht="15.75" customHeight="1" x14ac:dyDescent="0.25">
      <c r="B4" s="138" t="s">
        <v>55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8.75" x14ac:dyDescent="0.25">
      <c r="B5" s="35"/>
      <c r="C5" s="35"/>
      <c r="D5" s="35"/>
      <c r="E5" s="35"/>
      <c r="F5" s="35"/>
      <c r="G5" s="35"/>
      <c r="H5" s="35"/>
      <c r="I5" s="35"/>
      <c r="J5" s="37"/>
      <c r="K5" s="37"/>
      <c r="L5" s="37"/>
    </row>
    <row r="6" spans="2:12" ht="15.75" customHeight="1" x14ac:dyDescent="0.25">
      <c r="B6" s="138" t="s">
        <v>35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2:12" ht="18.75" x14ac:dyDescent="0.25">
      <c r="B7" s="35"/>
      <c r="C7" s="35"/>
      <c r="D7" s="35"/>
      <c r="E7" s="35"/>
      <c r="F7" s="35"/>
      <c r="G7" s="35"/>
      <c r="H7" s="35"/>
      <c r="I7" s="35"/>
      <c r="J7" s="37"/>
      <c r="K7" s="37"/>
      <c r="L7" s="37"/>
    </row>
    <row r="8" spans="2:12" ht="45" customHeight="1" x14ac:dyDescent="0.25">
      <c r="B8" s="155" t="s">
        <v>3</v>
      </c>
      <c r="C8" s="156"/>
      <c r="D8" s="156"/>
      <c r="E8" s="156"/>
      <c r="F8" s="157"/>
      <c r="G8" s="38" t="s">
        <v>214</v>
      </c>
      <c r="H8" s="38" t="s">
        <v>194</v>
      </c>
      <c r="I8" s="38" t="s">
        <v>195</v>
      </c>
      <c r="J8" s="38" t="s">
        <v>215</v>
      </c>
      <c r="K8" s="38" t="s">
        <v>22</v>
      </c>
      <c r="L8" s="38" t="s">
        <v>50</v>
      </c>
    </row>
    <row r="9" spans="2:12" x14ac:dyDescent="0.25">
      <c r="B9" s="152">
        <v>1</v>
      </c>
      <c r="C9" s="153"/>
      <c r="D9" s="153"/>
      <c r="E9" s="153"/>
      <c r="F9" s="154"/>
      <c r="G9" s="40">
        <v>2</v>
      </c>
      <c r="H9" s="40">
        <v>3</v>
      </c>
      <c r="I9" s="40">
        <v>4</v>
      </c>
      <c r="J9" s="40">
        <v>5</v>
      </c>
      <c r="K9" s="40" t="s">
        <v>33</v>
      </c>
      <c r="L9" s="40" t="s">
        <v>34</v>
      </c>
    </row>
    <row r="10" spans="2:12" x14ac:dyDescent="0.25">
      <c r="B10" s="63"/>
      <c r="C10" s="63"/>
      <c r="D10" s="63"/>
      <c r="E10" s="63"/>
      <c r="F10" s="63" t="s">
        <v>48</v>
      </c>
      <c r="G10" s="46"/>
      <c r="H10" s="46"/>
      <c r="I10" s="46"/>
      <c r="J10" s="83"/>
      <c r="K10" s="83"/>
      <c r="L10" s="83"/>
    </row>
    <row r="11" spans="2:12" x14ac:dyDescent="0.25">
      <c r="B11" s="63">
        <v>6</v>
      </c>
      <c r="C11" s="63"/>
      <c r="D11" s="63"/>
      <c r="E11" s="63"/>
      <c r="F11" s="63" t="s">
        <v>141</v>
      </c>
      <c r="G11" s="84">
        <f>+G12+G20+G23+G26+G31</f>
        <v>3241699.1599999992</v>
      </c>
      <c r="H11" s="84">
        <f t="shared" ref="H11:J11" si="0">+H12+H20+H23+H26+H31</f>
        <v>3336395</v>
      </c>
      <c r="I11" s="84">
        <f t="shared" si="0"/>
        <v>3336395</v>
      </c>
      <c r="J11" s="84">
        <f t="shared" si="0"/>
        <v>4056660.0800000005</v>
      </c>
      <c r="K11" s="84">
        <f>+J11/G11*100</f>
        <v>125.13993062823268</v>
      </c>
      <c r="L11" s="84">
        <f>+J11/I11*100</f>
        <v>121.58812370837389</v>
      </c>
    </row>
    <row r="12" spans="2:12" ht="25.5" x14ac:dyDescent="0.25">
      <c r="B12" s="63"/>
      <c r="C12" s="63">
        <v>63</v>
      </c>
      <c r="D12" s="63"/>
      <c r="E12" s="63"/>
      <c r="F12" s="63" t="s">
        <v>142</v>
      </c>
      <c r="G12" s="84">
        <v>328448.36</v>
      </c>
      <c r="H12" s="84">
        <v>52985</v>
      </c>
      <c r="I12" s="84">
        <v>52985</v>
      </c>
      <c r="J12" s="84">
        <v>269837.52</v>
      </c>
      <c r="K12" s="84">
        <f t="shared" ref="K12:K34" si="1">+J12/G12*100</f>
        <v>82.155234387530513</v>
      </c>
      <c r="L12" s="84">
        <f t="shared" ref="L12:L33" si="2">+J12/I12*100</f>
        <v>509.27152967821081</v>
      </c>
    </row>
    <row r="13" spans="2:12" x14ac:dyDescent="0.25">
      <c r="B13" s="63"/>
      <c r="C13" s="63"/>
      <c r="D13" s="63">
        <v>632</v>
      </c>
      <c r="E13" s="63"/>
      <c r="F13" s="70" t="s">
        <v>217</v>
      </c>
      <c r="G13" s="84">
        <v>161638.18</v>
      </c>
      <c r="H13" s="84"/>
      <c r="I13" s="84"/>
      <c r="J13" s="84">
        <v>14243.6</v>
      </c>
      <c r="K13" s="84">
        <f t="shared" si="1"/>
        <v>8.8120269604619406</v>
      </c>
      <c r="L13" s="84"/>
    </row>
    <row r="14" spans="2:12" x14ac:dyDescent="0.25">
      <c r="B14" s="63"/>
      <c r="C14" s="65"/>
      <c r="D14" s="65"/>
      <c r="E14" s="65">
        <v>6321</v>
      </c>
      <c r="F14" s="65" t="s">
        <v>213</v>
      </c>
      <c r="G14" s="45">
        <v>2618</v>
      </c>
      <c r="H14" s="45"/>
      <c r="I14" s="45"/>
      <c r="J14" s="76">
        <v>14243.6</v>
      </c>
      <c r="K14" s="85">
        <f t="shared" si="1"/>
        <v>544.06417112299459</v>
      </c>
      <c r="L14" s="84"/>
    </row>
    <row r="15" spans="2:12" x14ac:dyDescent="0.25">
      <c r="B15" s="63"/>
      <c r="C15" s="65"/>
      <c r="D15" s="65"/>
      <c r="E15" s="65">
        <v>6324</v>
      </c>
      <c r="F15" s="65" t="s">
        <v>209</v>
      </c>
      <c r="G15" s="45">
        <v>159020.18</v>
      </c>
      <c r="H15" s="45"/>
      <c r="I15" s="45"/>
      <c r="J15" s="76"/>
      <c r="K15" s="85">
        <f t="shared" si="1"/>
        <v>0</v>
      </c>
      <c r="L15" s="84"/>
    </row>
    <row r="16" spans="2:12" x14ac:dyDescent="0.25">
      <c r="B16" s="63"/>
      <c r="C16" s="63"/>
      <c r="D16" s="63">
        <v>634</v>
      </c>
      <c r="E16" s="63"/>
      <c r="F16" s="70" t="s">
        <v>218</v>
      </c>
      <c r="G16" s="84">
        <v>32570.04</v>
      </c>
      <c r="H16" s="84"/>
      <c r="I16" s="84"/>
      <c r="J16" s="84">
        <v>52868.160000000003</v>
      </c>
      <c r="K16" s="84">
        <f t="shared" si="1"/>
        <v>162.32144633534378</v>
      </c>
      <c r="L16" s="84"/>
    </row>
    <row r="17" spans="2:12" x14ac:dyDescent="0.25">
      <c r="B17" s="63"/>
      <c r="C17" s="65"/>
      <c r="D17" s="65"/>
      <c r="E17" s="65">
        <v>6341</v>
      </c>
      <c r="F17" s="65" t="s">
        <v>200</v>
      </c>
      <c r="G17" s="45">
        <v>32570.04</v>
      </c>
      <c r="H17" s="45"/>
      <c r="I17" s="45"/>
      <c r="J17" s="76">
        <v>52868.160000000003</v>
      </c>
      <c r="K17" s="85">
        <f t="shared" si="1"/>
        <v>162.32144633534378</v>
      </c>
      <c r="L17" s="84"/>
    </row>
    <row r="18" spans="2:12" ht="25.5" x14ac:dyDescent="0.25">
      <c r="B18" s="63"/>
      <c r="C18" s="63"/>
      <c r="D18" s="63">
        <v>639</v>
      </c>
      <c r="E18" s="63"/>
      <c r="F18" s="70" t="s">
        <v>69</v>
      </c>
      <c r="G18" s="84">
        <v>134240.14000000001</v>
      </c>
      <c r="H18" s="84">
        <v>52985</v>
      </c>
      <c r="I18" s="84">
        <v>52985</v>
      </c>
      <c r="J18" s="84">
        <v>202725.76000000001</v>
      </c>
      <c r="K18" s="84">
        <f t="shared" si="1"/>
        <v>151.01724417152721</v>
      </c>
      <c r="L18" s="84">
        <f t="shared" si="2"/>
        <v>382.60971973199963</v>
      </c>
    </row>
    <row r="19" spans="2:12" ht="25.5" x14ac:dyDescent="0.25">
      <c r="B19" s="63"/>
      <c r="C19" s="65"/>
      <c r="D19" s="65"/>
      <c r="E19" s="65">
        <v>6391</v>
      </c>
      <c r="F19" s="65" t="s">
        <v>69</v>
      </c>
      <c r="G19" s="45">
        <v>134240.14000000001</v>
      </c>
      <c r="H19" s="45">
        <v>52985</v>
      </c>
      <c r="I19" s="45">
        <v>52985</v>
      </c>
      <c r="J19" s="76">
        <v>202725.76000000001</v>
      </c>
      <c r="K19" s="85">
        <f t="shared" si="1"/>
        <v>151.01724417152721</v>
      </c>
      <c r="L19" s="84">
        <f t="shared" si="2"/>
        <v>382.60971973199963</v>
      </c>
    </row>
    <row r="20" spans="2:12" x14ac:dyDescent="0.25">
      <c r="B20" s="63"/>
      <c r="C20" s="63">
        <v>64</v>
      </c>
      <c r="D20" s="63"/>
      <c r="E20" s="63"/>
      <c r="F20" s="63" t="s">
        <v>201</v>
      </c>
      <c r="G20" s="84">
        <f>+G21</f>
        <v>3371.55</v>
      </c>
      <c r="H20" s="84"/>
      <c r="I20" s="84"/>
      <c r="J20" s="84"/>
      <c r="K20" s="84">
        <f t="shared" si="1"/>
        <v>0</v>
      </c>
      <c r="L20" s="84"/>
    </row>
    <row r="21" spans="2:12" x14ac:dyDescent="0.25">
      <c r="B21" s="63"/>
      <c r="C21" s="63"/>
      <c r="D21" s="63">
        <v>641</v>
      </c>
      <c r="E21" s="63"/>
      <c r="F21" s="63" t="s">
        <v>202</v>
      </c>
      <c r="G21" s="84">
        <f>+G22</f>
        <v>3371.55</v>
      </c>
      <c r="H21" s="84"/>
      <c r="I21" s="84"/>
      <c r="J21" s="84"/>
      <c r="K21" s="84">
        <f t="shared" si="1"/>
        <v>0</v>
      </c>
      <c r="L21" s="84"/>
    </row>
    <row r="22" spans="2:12" x14ac:dyDescent="0.25">
      <c r="B22" s="63"/>
      <c r="C22" s="65"/>
      <c r="D22" s="65"/>
      <c r="E22" s="65">
        <v>6416</v>
      </c>
      <c r="F22" s="65" t="s">
        <v>203</v>
      </c>
      <c r="G22" s="76">
        <v>3371.55</v>
      </c>
      <c r="H22" s="45"/>
      <c r="I22" s="45"/>
      <c r="J22" s="76"/>
      <c r="K22" s="85">
        <f t="shared" si="1"/>
        <v>0</v>
      </c>
      <c r="L22" s="84"/>
    </row>
    <row r="23" spans="2:12" ht="38.25" x14ac:dyDescent="0.25">
      <c r="B23" s="63"/>
      <c r="C23" s="63">
        <v>65</v>
      </c>
      <c r="D23" s="63"/>
      <c r="E23" s="63"/>
      <c r="F23" s="63" t="s">
        <v>70</v>
      </c>
      <c r="G23" s="84">
        <v>8338.9500000000007</v>
      </c>
      <c r="H23" s="84"/>
      <c r="I23" s="84"/>
      <c r="J23" s="84">
        <v>8914.9500000000007</v>
      </c>
      <c r="K23" s="84">
        <f t="shared" si="1"/>
        <v>106.90734444984081</v>
      </c>
      <c r="L23" s="84"/>
    </row>
    <row r="24" spans="2:12" x14ac:dyDescent="0.25">
      <c r="B24" s="63"/>
      <c r="C24" s="63"/>
      <c r="D24" s="63">
        <v>652</v>
      </c>
      <c r="E24" s="63"/>
      <c r="F24" s="63" t="s">
        <v>143</v>
      </c>
      <c r="G24" s="84">
        <v>8338.9500000000007</v>
      </c>
      <c r="H24" s="84"/>
      <c r="I24" s="84"/>
      <c r="J24" s="84">
        <v>8914.9500000000007</v>
      </c>
      <c r="K24" s="84">
        <f t="shared" si="1"/>
        <v>106.90734444984081</v>
      </c>
      <c r="L24" s="84"/>
    </row>
    <row r="25" spans="2:12" x14ac:dyDescent="0.25">
      <c r="B25" s="63"/>
      <c r="C25" s="65"/>
      <c r="D25" s="65"/>
      <c r="E25" s="65">
        <v>6526</v>
      </c>
      <c r="F25" s="65" t="s">
        <v>71</v>
      </c>
      <c r="G25" s="45">
        <v>8338.9500000000007</v>
      </c>
      <c r="H25" s="45"/>
      <c r="I25" s="45"/>
      <c r="J25" s="76">
        <v>8914.9500000000007</v>
      </c>
      <c r="K25" s="85">
        <f t="shared" si="1"/>
        <v>106.90734444984081</v>
      </c>
      <c r="L25" s="85"/>
    </row>
    <row r="26" spans="2:12" ht="38.25" x14ac:dyDescent="0.25">
      <c r="B26" s="63"/>
      <c r="C26" s="63">
        <v>66</v>
      </c>
      <c r="D26" s="63"/>
      <c r="E26" s="63"/>
      <c r="F26" s="63" t="s">
        <v>72</v>
      </c>
      <c r="G26" s="84">
        <v>52879.56</v>
      </c>
      <c r="H26" s="84">
        <v>128904</v>
      </c>
      <c r="I26" s="84">
        <v>128904</v>
      </c>
      <c r="J26" s="84">
        <v>36317.360000000001</v>
      </c>
      <c r="K26" s="84">
        <f t="shared" si="1"/>
        <v>68.679391432152613</v>
      </c>
      <c r="L26" s="84">
        <f t="shared" si="2"/>
        <v>28.173958915161673</v>
      </c>
    </row>
    <row r="27" spans="2:12" x14ac:dyDescent="0.25">
      <c r="B27" s="63"/>
      <c r="C27" s="63"/>
      <c r="D27" s="63">
        <v>661</v>
      </c>
      <c r="E27" s="63"/>
      <c r="F27" s="63" t="s">
        <v>29</v>
      </c>
      <c r="G27" s="84">
        <v>38449.18</v>
      </c>
      <c r="H27" s="84">
        <v>124266</v>
      </c>
      <c r="I27" s="84">
        <v>124266</v>
      </c>
      <c r="J27" s="84">
        <v>8515.2799999999988</v>
      </c>
      <c r="K27" s="84">
        <f t="shared" si="1"/>
        <v>22.146844223986047</v>
      </c>
      <c r="L27" s="84">
        <f t="shared" si="2"/>
        <v>6.8524616548372022</v>
      </c>
    </row>
    <row r="28" spans="2:12" x14ac:dyDescent="0.25">
      <c r="B28" s="63"/>
      <c r="C28" s="65"/>
      <c r="D28" s="65"/>
      <c r="E28" s="65">
        <v>6615</v>
      </c>
      <c r="F28" s="65" t="s">
        <v>204</v>
      </c>
      <c r="G28" s="45">
        <v>38449.18</v>
      </c>
      <c r="H28" s="45">
        <v>124266</v>
      </c>
      <c r="I28" s="45">
        <v>124266</v>
      </c>
      <c r="J28" s="76">
        <v>8515.2799999999988</v>
      </c>
      <c r="K28" s="85">
        <f t="shared" si="1"/>
        <v>22.146844223986047</v>
      </c>
      <c r="L28" s="85">
        <f t="shared" si="2"/>
        <v>6.8524616548372022</v>
      </c>
    </row>
    <row r="29" spans="2:12" ht="38.25" x14ac:dyDescent="0.25">
      <c r="B29" s="63"/>
      <c r="C29" s="63"/>
      <c r="D29" s="63">
        <v>663</v>
      </c>
      <c r="E29" s="63"/>
      <c r="F29" s="63" t="s">
        <v>73</v>
      </c>
      <c r="G29" s="84">
        <v>14430.380000000001</v>
      </c>
      <c r="H29" s="84">
        <v>4638</v>
      </c>
      <c r="I29" s="84">
        <v>4638</v>
      </c>
      <c r="J29" s="84">
        <v>27802.079999999998</v>
      </c>
      <c r="K29" s="84">
        <f t="shared" si="1"/>
        <v>192.66353346204323</v>
      </c>
      <c r="L29" s="84">
        <f t="shared" si="2"/>
        <v>599.44113842173351</v>
      </c>
    </row>
    <row r="30" spans="2:12" x14ac:dyDescent="0.25">
      <c r="B30" s="63"/>
      <c r="C30" s="65"/>
      <c r="D30" s="65"/>
      <c r="E30" s="65">
        <v>6631</v>
      </c>
      <c r="F30" s="65" t="s">
        <v>74</v>
      </c>
      <c r="G30" s="45">
        <v>14430.380000000001</v>
      </c>
      <c r="H30" s="45">
        <v>4638</v>
      </c>
      <c r="I30" s="45">
        <v>4638</v>
      </c>
      <c r="J30" s="76">
        <v>27802.079999999998</v>
      </c>
      <c r="K30" s="85">
        <f t="shared" si="1"/>
        <v>192.66353346204323</v>
      </c>
      <c r="L30" s="85">
        <f t="shared" si="2"/>
        <v>599.44113842173351</v>
      </c>
    </row>
    <row r="31" spans="2:12" ht="25.5" x14ac:dyDescent="0.25">
      <c r="B31" s="63"/>
      <c r="C31" s="63">
        <v>67</v>
      </c>
      <c r="D31" s="63"/>
      <c r="E31" s="63"/>
      <c r="F31" s="63" t="s">
        <v>144</v>
      </c>
      <c r="G31" s="84">
        <v>2848660.7399999993</v>
      </c>
      <c r="H31" s="84">
        <v>3154506</v>
      </c>
      <c r="I31" s="84">
        <v>3154506</v>
      </c>
      <c r="J31" s="84">
        <v>3741590.2500000005</v>
      </c>
      <c r="K31" s="84">
        <f t="shared" si="1"/>
        <v>131.34558978757161</v>
      </c>
      <c r="L31" s="84">
        <f t="shared" si="2"/>
        <v>118.61097268478807</v>
      </c>
    </row>
    <row r="32" spans="2:12" ht="25.5" x14ac:dyDescent="0.25">
      <c r="B32" s="63"/>
      <c r="C32" s="63"/>
      <c r="D32" s="63">
        <v>671</v>
      </c>
      <c r="E32" s="63"/>
      <c r="F32" s="63" t="s">
        <v>75</v>
      </c>
      <c r="G32" s="84">
        <v>2848660.7399999993</v>
      </c>
      <c r="H32" s="84">
        <v>3154506</v>
      </c>
      <c r="I32" s="84">
        <v>3154506</v>
      </c>
      <c r="J32" s="84">
        <v>3741590.2500000005</v>
      </c>
      <c r="K32" s="84">
        <f t="shared" si="1"/>
        <v>131.34558978757161</v>
      </c>
      <c r="L32" s="84">
        <f t="shared" si="2"/>
        <v>118.61097268478807</v>
      </c>
    </row>
    <row r="33" spans="2:13" ht="25.5" x14ac:dyDescent="0.25">
      <c r="B33" s="63"/>
      <c r="C33" s="65"/>
      <c r="D33" s="65"/>
      <c r="E33" s="65">
        <v>6711</v>
      </c>
      <c r="F33" s="65" t="s">
        <v>76</v>
      </c>
      <c r="G33" s="45">
        <v>2845954.4899999993</v>
      </c>
      <c r="H33" s="45">
        <v>3154506</v>
      </c>
      <c r="I33" s="45">
        <v>3154506</v>
      </c>
      <c r="J33" s="76">
        <v>3704623.7500000005</v>
      </c>
      <c r="K33" s="85">
        <f t="shared" si="1"/>
        <v>130.17157382583449</v>
      </c>
      <c r="L33" s="85">
        <f t="shared" si="2"/>
        <v>117.43910932488322</v>
      </c>
    </row>
    <row r="34" spans="2:13" ht="25.5" x14ac:dyDescent="0.25">
      <c r="B34" s="63"/>
      <c r="C34" s="65"/>
      <c r="D34" s="65"/>
      <c r="E34" s="65">
        <v>6712</v>
      </c>
      <c r="F34" s="65" t="s">
        <v>77</v>
      </c>
      <c r="G34" s="45">
        <v>2706.25</v>
      </c>
      <c r="H34" s="45"/>
      <c r="I34" s="45"/>
      <c r="J34" s="76">
        <v>36966.5</v>
      </c>
      <c r="K34" s="85">
        <f t="shared" si="1"/>
        <v>1365.9676674364896</v>
      </c>
      <c r="L34" s="85"/>
    </row>
    <row r="35" spans="2:13" ht="36.75" customHeight="1" x14ac:dyDescent="0.25">
      <c r="B35" s="35"/>
      <c r="C35" s="35"/>
      <c r="D35" s="35"/>
      <c r="E35" s="35"/>
      <c r="F35" s="35"/>
      <c r="G35" s="35"/>
      <c r="H35" s="35"/>
      <c r="I35" s="35"/>
      <c r="J35" s="37"/>
      <c r="K35" s="118"/>
      <c r="L35" s="118"/>
    </row>
    <row r="36" spans="2:13" ht="38.25" x14ac:dyDescent="0.25">
      <c r="B36" s="155" t="s">
        <v>3</v>
      </c>
      <c r="C36" s="156"/>
      <c r="D36" s="156"/>
      <c r="E36" s="156"/>
      <c r="F36" s="157"/>
      <c r="G36" s="38" t="s">
        <v>214</v>
      </c>
      <c r="H36" s="38" t="s">
        <v>194</v>
      </c>
      <c r="I36" s="38" t="s">
        <v>195</v>
      </c>
      <c r="J36" s="38" t="s">
        <v>215</v>
      </c>
      <c r="K36" s="38" t="s">
        <v>22</v>
      </c>
      <c r="L36" s="38" t="s">
        <v>50</v>
      </c>
      <c r="M36" s="32"/>
    </row>
    <row r="37" spans="2:13" x14ac:dyDescent="0.25">
      <c r="B37" s="152">
        <v>1</v>
      </c>
      <c r="C37" s="153"/>
      <c r="D37" s="153"/>
      <c r="E37" s="153"/>
      <c r="F37" s="154"/>
      <c r="G37" s="40">
        <v>2</v>
      </c>
      <c r="H37" s="40">
        <v>3</v>
      </c>
      <c r="I37" s="40">
        <v>4</v>
      </c>
      <c r="J37" s="40">
        <v>5</v>
      </c>
      <c r="K37" s="40" t="s">
        <v>33</v>
      </c>
      <c r="L37" s="40" t="s">
        <v>34</v>
      </c>
    </row>
    <row r="38" spans="2:13" x14ac:dyDescent="0.25">
      <c r="B38" s="63"/>
      <c r="C38" s="63"/>
      <c r="D38" s="63"/>
      <c r="E38" s="63"/>
      <c r="F38" s="63" t="s">
        <v>47</v>
      </c>
      <c r="G38" s="66">
        <f>+G39+G91</f>
        <v>3800583.3099999996</v>
      </c>
      <c r="H38" s="66">
        <f t="shared" ref="H38:J38" si="3">+H39+H91</f>
        <v>3336395</v>
      </c>
      <c r="I38" s="66">
        <f t="shared" si="3"/>
        <v>3336395</v>
      </c>
      <c r="J38" s="66">
        <f t="shared" si="3"/>
        <v>3971713.7199999993</v>
      </c>
      <c r="K38" s="84">
        <f t="shared" ref="K38:K99" si="4">+J38/G38*100</f>
        <v>104.50274065956468</v>
      </c>
      <c r="L38" s="84">
        <f t="shared" ref="L38:L87" si="5">+J38/I38*100</f>
        <v>119.04207145736638</v>
      </c>
    </row>
    <row r="39" spans="2:13" x14ac:dyDescent="0.25">
      <c r="B39" s="63" t="s">
        <v>68</v>
      </c>
      <c r="C39" s="63"/>
      <c r="D39" s="63"/>
      <c r="E39" s="63"/>
      <c r="F39" s="63" t="s">
        <v>145</v>
      </c>
      <c r="G39" s="66">
        <v>3225233.3599999994</v>
      </c>
      <c r="H39" s="66">
        <v>3336395</v>
      </c>
      <c r="I39" s="66">
        <v>3336395</v>
      </c>
      <c r="J39" s="66">
        <v>3932433.0599999991</v>
      </c>
      <c r="K39" s="84">
        <f t="shared" si="4"/>
        <v>121.92708623105646</v>
      </c>
      <c r="L39" s="84">
        <f t="shared" si="5"/>
        <v>117.86473304270024</v>
      </c>
    </row>
    <row r="40" spans="2:13" x14ac:dyDescent="0.25">
      <c r="B40" s="63"/>
      <c r="C40" s="63" t="s">
        <v>78</v>
      </c>
      <c r="D40" s="63"/>
      <c r="E40" s="63"/>
      <c r="F40" s="63" t="s">
        <v>146</v>
      </c>
      <c r="G40" s="66">
        <v>2199869.0600000005</v>
      </c>
      <c r="H40" s="66">
        <v>2400387</v>
      </c>
      <c r="I40" s="66">
        <v>2400387</v>
      </c>
      <c r="J40" s="66">
        <v>3040159.01</v>
      </c>
      <c r="K40" s="84">
        <f t="shared" si="4"/>
        <v>138.1972711594025</v>
      </c>
      <c r="L40" s="84">
        <f t="shared" si="5"/>
        <v>126.65286930815738</v>
      </c>
    </row>
    <row r="41" spans="2:13" x14ac:dyDescent="0.25">
      <c r="B41" s="63"/>
      <c r="C41" s="63"/>
      <c r="D41" s="63" t="s">
        <v>79</v>
      </c>
      <c r="E41" s="63"/>
      <c r="F41" s="63" t="s">
        <v>147</v>
      </c>
      <c r="G41" s="66">
        <v>1811913.0400000003</v>
      </c>
      <c r="H41" s="66">
        <v>1958875</v>
      </c>
      <c r="I41" s="66">
        <v>1958875</v>
      </c>
      <c r="J41" s="66">
        <v>2524102.8899999997</v>
      </c>
      <c r="K41" s="84">
        <f t="shared" si="4"/>
        <v>139.3059619461649</v>
      </c>
      <c r="L41" s="84">
        <f t="shared" si="5"/>
        <v>128.85471967328183</v>
      </c>
    </row>
    <row r="42" spans="2:13" x14ac:dyDescent="0.25">
      <c r="B42" s="63"/>
      <c r="C42" s="65"/>
      <c r="D42" s="65"/>
      <c r="E42" s="65">
        <v>3111</v>
      </c>
      <c r="F42" s="65" t="s">
        <v>30</v>
      </c>
      <c r="G42" s="45">
        <v>1525130.2400000002</v>
      </c>
      <c r="H42" s="76">
        <v>1595676</v>
      </c>
      <c r="I42" s="45">
        <v>1595676</v>
      </c>
      <c r="J42" s="76">
        <v>2311862.63</v>
      </c>
      <c r="K42" s="85">
        <f t="shared" si="4"/>
        <v>151.58460368604321</v>
      </c>
      <c r="L42" s="85">
        <f t="shared" si="5"/>
        <v>144.8829605759565</v>
      </c>
    </row>
    <row r="43" spans="2:13" x14ac:dyDescent="0.25">
      <c r="B43" s="63"/>
      <c r="C43" s="65"/>
      <c r="D43" s="65"/>
      <c r="E43" s="65">
        <v>3113</v>
      </c>
      <c r="F43" s="65" t="s">
        <v>81</v>
      </c>
      <c r="G43" s="45">
        <v>10008.43</v>
      </c>
      <c r="H43" s="76">
        <v>1758</v>
      </c>
      <c r="I43" s="45">
        <v>1758</v>
      </c>
      <c r="J43" s="76">
        <v>71974.36</v>
      </c>
      <c r="K43" s="85">
        <f t="shared" si="4"/>
        <v>719.13736719945086</v>
      </c>
      <c r="L43" s="85">
        <f t="shared" si="5"/>
        <v>4094.1046643913537</v>
      </c>
    </row>
    <row r="44" spans="2:13" x14ac:dyDescent="0.25">
      <c r="B44" s="63"/>
      <c r="C44" s="65"/>
      <c r="D44" s="65"/>
      <c r="E44" s="65">
        <v>3114</v>
      </c>
      <c r="F44" s="65" t="s">
        <v>83</v>
      </c>
      <c r="G44" s="45">
        <v>276774.37000000005</v>
      </c>
      <c r="H44" s="76">
        <v>361441</v>
      </c>
      <c r="I44" s="45">
        <v>361441</v>
      </c>
      <c r="J44" s="76">
        <v>140265.90000000002</v>
      </c>
      <c r="K44" s="85">
        <f t="shared" si="4"/>
        <v>50.678789369116792</v>
      </c>
      <c r="L44" s="85">
        <f t="shared" si="5"/>
        <v>38.807412551426104</v>
      </c>
    </row>
    <row r="45" spans="2:13" x14ac:dyDescent="0.25">
      <c r="B45" s="63"/>
      <c r="C45" s="63"/>
      <c r="D45" s="63" t="s">
        <v>86</v>
      </c>
      <c r="E45" s="63"/>
      <c r="F45" s="63" t="s">
        <v>85</v>
      </c>
      <c r="G45" s="66">
        <v>99729.510000000009</v>
      </c>
      <c r="H45" s="66">
        <v>120125</v>
      </c>
      <c r="I45" s="66">
        <v>120125</v>
      </c>
      <c r="J45" s="66">
        <v>127914.87000000001</v>
      </c>
      <c r="K45" s="84">
        <f t="shared" si="4"/>
        <v>128.261805357311</v>
      </c>
      <c r="L45" s="84">
        <f t="shared" si="5"/>
        <v>106.48480332986475</v>
      </c>
    </row>
    <row r="46" spans="2:13" x14ac:dyDescent="0.25">
      <c r="B46" s="63"/>
      <c r="C46" s="65"/>
      <c r="D46" s="65"/>
      <c r="E46" s="65">
        <v>3121</v>
      </c>
      <c r="F46" s="65" t="str">
        <f>+F45</f>
        <v>Ostali rashodi za zaposlene</v>
      </c>
      <c r="G46" s="45">
        <v>99729.510000000009</v>
      </c>
      <c r="H46" s="76">
        <v>120125</v>
      </c>
      <c r="I46" s="45">
        <v>120125</v>
      </c>
      <c r="J46" s="76">
        <v>127914.87000000001</v>
      </c>
      <c r="K46" s="85">
        <f t="shared" si="4"/>
        <v>128.261805357311</v>
      </c>
      <c r="L46" s="85">
        <f t="shared" si="5"/>
        <v>106.48480332986475</v>
      </c>
    </row>
    <row r="47" spans="2:13" x14ac:dyDescent="0.25">
      <c r="B47" s="63"/>
      <c r="C47" s="63"/>
      <c r="D47" s="63" t="s">
        <v>87</v>
      </c>
      <c r="E47" s="63"/>
      <c r="F47" s="63" t="s">
        <v>148</v>
      </c>
      <c r="G47" s="66">
        <v>288226.51</v>
      </c>
      <c r="H47" s="66">
        <v>321387</v>
      </c>
      <c r="I47" s="66">
        <v>321387</v>
      </c>
      <c r="J47" s="66">
        <v>388141.24999999994</v>
      </c>
      <c r="K47" s="84">
        <f t="shared" si="4"/>
        <v>134.6653539953698</v>
      </c>
      <c r="L47" s="84">
        <f t="shared" si="5"/>
        <v>120.7706752295519</v>
      </c>
    </row>
    <row r="48" spans="2:13" x14ac:dyDescent="0.25">
      <c r="B48" s="63"/>
      <c r="C48" s="65"/>
      <c r="D48" s="65"/>
      <c r="E48" s="65">
        <v>3132</v>
      </c>
      <c r="F48" s="65" t="s">
        <v>88</v>
      </c>
      <c r="G48" s="45">
        <v>288226.51</v>
      </c>
      <c r="H48" s="76">
        <v>321387</v>
      </c>
      <c r="I48" s="45">
        <v>321387</v>
      </c>
      <c r="J48" s="76">
        <v>388141.24999999994</v>
      </c>
      <c r="K48" s="85">
        <f t="shared" si="4"/>
        <v>134.6653539953698</v>
      </c>
      <c r="L48" s="85">
        <f t="shared" si="5"/>
        <v>120.7706752295519</v>
      </c>
    </row>
    <row r="49" spans="2:12" x14ac:dyDescent="0.25">
      <c r="B49" s="63"/>
      <c r="C49" s="63" t="s">
        <v>90</v>
      </c>
      <c r="D49" s="63"/>
      <c r="E49" s="63"/>
      <c r="F49" s="63" t="s">
        <v>149</v>
      </c>
      <c r="G49" s="66">
        <v>698861.57000000007</v>
      </c>
      <c r="H49" s="66">
        <v>857762</v>
      </c>
      <c r="I49" s="66">
        <v>856762</v>
      </c>
      <c r="J49" s="66">
        <v>732433.35</v>
      </c>
      <c r="K49" s="84">
        <f t="shared" si="4"/>
        <v>104.80378109787894</v>
      </c>
      <c r="L49" s="84">
        <f t="shared" si="5"/>
        <v>85.488542909232663</v>
      </c>
    </row>
    <row r="50" spans="2:12" x14ac:dyDescent="0.25">
      <c r="B50" s="63"/>
      <c r="C50" s="63"/>
      <c r="D50" s="63" t="s">
        <v>91</v>
      </c>
      <c r="E50" s="63"/>
      <c r="F50" s="63" t="s">
        <v>31</v>
      </c>
      <c r="G50" s="66">
        <v>74125.84</v>
      </c>
      <c r="H50" s="66">
        <v>83325</v>
      </c>
      <c r="I50" s="66">
        <v>83325</v>
      </c>
      <c r="J50" s="66">
        <v>90912.85</v>
      </c>
      <c r="K50" s="84">
        <f t="shared" si="4"/>
        <v>122.64663712411219</v>
      </c>
      <c r="L50" s="84">
        <f t="shared" si="5"/>
        <v>109.10633063306332</v>
      </c>
    </row>
    <row r="51" spans="2:12" x14ac:dyDescent="0.25">
      <c r="B51" s="63"/>
      <c r="C51" s="65"/>
      <c r="D51" s="65"/>
      <c r="E51" s="65">
        <v>3211</v>
      </c>
      <c r="F51" s="65" t="s">
        <v>32</v>
      </c>
      <c r="G51" s="45">
        <v>10787.53</v>
      </c>
      <c r="H51" s="76">
        <v>16822</v>
      </c>
      <c r="I51" s="45">
        <v>16822</v>
      </c>
      <c r="J51" s="76">
        <v>23048.97</v>
      </c>
      <c r="K51" s="85">
        <f t="shared" si="4"/>
        <v>213.66309062408169</v>
      </c>
      <c r="L51" s="85">
        <f t="shared" si="5"/>
        <v>137.01682320770422</v>
      </c>
    </row>
    <row r="52" spans="2:12" x14ac:dyDescent="0.25">
      <c r="B52" s="63"/>
      <c r="C52" s="65"/>
      <c r="D52" s="65"/>
      <c r="E52" s="65">
        <v>3212</v>
      </c>
      <c r="F52" s="65" t="s">
        <v>93</v>
      </c>
      <c r="G52" s="45">
        <v>58682</v>
      </c>
      <c r="H52" s="76">
        <v>58860</v>
      </c>
      <c r="I52" s="45">
        <v>58860</v>
      </c>
      <c r="J52" s="76">
        <v>60802.57</v>
      </c>
      <c r="K52" s="85">
        <f t="shared" si="4"/>
        <v>103.61366347431922</v>
      </c>
      <c r="L52" s="85">
        <f t="shared" si="5"/>
        <v>103.30032279986408</v>
      </c>
    </row>
    <row r="53" spans="2:12" x14ac:dyDescent="0.25">
      <c r="B53" s="63"/>
      <c r="C53" s="65"/>
      <c r="D53" s="65"/>
      <c r="E53" s="65">
        <v>3213</v>
      </c>
      <c r="F53" s="65" t="s">
        <v>95</v>
      </c>
      <c r="G53" s="45">
        <v>4656.3100000000004</v>
      </c>
      <c r="H53" s="76">
        <v>7643</v>
      </c>
      <c r="I53" s="45">
        <v>7643</v>
      </c>
      <c r="J53" s="76">
        <v>7061.31</v>
      </c>
      <c r="K53" s="85">
        <f t="shared" si="4"/>
        <v>151.65034114996638</v>
      </c>
      <c r="L53" s="85">
        <f t="shared" si="5"/>
        <v>92.389245060839983</v>
      </c>
    </row>
    <row r="54" spans="2:12" x14ac:dyDescent="0.25">
      <c r="B54" s="63"/>
      <c r="C54" s="63"/>
      <c r="D54" s="63" t="s">
        <v>97</v>
      </c>
      <c r="E54" s="63"/>
      <c r="F54" s="63" t="s">
        <v>150</v>
      </c>
      <c r="G54" s="66">
        <v>308874.11</v>
      </c>
      <c r="H54" s="66">
        <v>544513</v>
      </c>
      <c r="I54" s="66">
        <v>484513</v>
      </c>
      <c r="J54" s="66">
        <v>337522.53</v>
      </c>
      <c r="K54" s="84">
        <f t="shared" si="4"/>
        <v>109.27511211606569</v>
      </c>
      <c r="L54" s="84">
        <f t="shared" si="5"/>
        <v>69.662223717423473</v>
      </c>
    </row>
    <row r="55" spans="2:12" x14ac:dyDescent="0.25">
      <c r="B55" s="63"/>
      <c r="C55" s="65"/>
      <c r="D55" s="65"/>
      <c r="E55" s="65">
        <v>3221</v>
      </c>
      <c r="F55" s="65" t="s">
        <v>98</v>
      </c>
      <c r="G55" s="45">
        <v>32138.71</v>
      </c>
      <c r="H55" s="76">
        <v>46584</v>
      </c>
      <c r="I55" s="45">
        <v>46584</v>
      </c>
      <c r="J55" s="76">
        <v>42224.619999999995</v>
      </c>
      <c r="K55" s="85">
        <f t="shared" si="4"/>
        <v>131.38243569825917</v>
      </c>
      <c r="L55" s="85">
        <f t="shared" si="5"/>
        <v>90.64189421260518</v>
      </c>
    </row>
    <row r="56" spans="2:12" x14ac:dyDescent="0.25">
      <c r="B56" s="63"/>
      <c r="C56" s="65"/>
      <c r="D56" s="65"/>
      <c r="E56" s="65">
        <v>3222</v>
      </c>
      <c r="F56" s="65" t="s">
        <v>100</v>
      </c>
      <c r="G56" s="45">
        <v>133278.84</v>
      </c>
      <c r="H56" s="76">
        <v>128905</v>
      </c>
      <c r="I56" s="45">
        <v>128905</v>
      </c>
      <c r="J56" s="76">
        <v>163161.16</v>
      </c>
      <c r="K56" s="85">
        <f t="shared" si="4"/>
        <v>122.42090342322909</v>
      </c>
      <c r="L56" s="85">
        <f t="shared" si="5"/>
        <v>126.57473333074745</v>
      </c>
    </row>
    <row r="57" spans="2:12" x14ac:dyDescent="0.25">
      <c r="B57" s="63"/>
      <c r="C57" s="65"/>
      <c r="D57" s="65"/>
      <c r="E57" s="65">
        <v>3223</v>
      </c>
      <c r="F57" s="65" t="s">
        <v>102</v>
      </c>
      <c r="G57" s="45">
        <v>124519.48</v>
      </c>
      <c r="H57" s="76">
        <v>348432</v>
      </c>
      <c r="I57" s="45">
        <v>288432</v>
      </c>
      <c r="J57" s="76">
        <v>87727.09</v>
      </c>
      <c r="K57" s="85">
        <f t="shared" si="4"/>
        <v>70.452502692751366</v>
      </c>
      <c r="L57" s="85">
        <f t="shared" si="5"/>
        <v>30.41517238031841</v>
      </c>
    </row>
    <row r="58" spans="2:12" ht="25.5" x14ac:dyDescent="0.25">
      <c r="B58" s="63"/>
      <c r="C58" s="65"/>
      <c r="D58" s="65"/>
      <c r="E58" s="65">
        <v>3224</v>
      </c>
      <c r="F58" s="65" t="s">
        <v>205</v>
      </c>
      <c r="G58" s="45">
        <v>6726.0700000000006</v>
      </c>
      <c r="H58" s="76">
        <v>7467</v>
      </c>
      <c r="I58" s="45">
        <v>7467</v>
      </c>
      <c r="J58" s="76">
        <v>10038.279999999999</v>
      </c>
      <c r="K58" s="85">
        <f t="shared" si="4"/>
        <v>149.2443581467335</v>
      </c>
      <c r="L58" s="85">
        <f t="shared" si="5"/>
        <v>134.43524842640952</v>
      </c>
    </row>
    <row r="59" spans="2:12" x14ac:dyDescent="0.25">
      <c r="B59" s="63"/>
      <c r="C59" s="65"/>
      <c r="D59" s="65"/>
      <c r="E59" s="65">
        <v>3225</v>
      </c>
      <c r="F59" s="65" t="s">
        <v>104</v>
      </c>
      <c r="G59" s="45">
        <v>9354.25</v>
      </c>
      <c r="H59" s="76">
        <v>6768</v>
      </c>
      <c r="I59" s="45">
        <v>6768</v>
      </c>
      <c r="J59" s="76">
        <v>30381.269999999997</v>
      </c>
      <c r="K59" s="85">
        <f t="shared" si="4"/>
        <v>324.78573910254693</v>
      </c>
      <c r="L59" s="85">
        <f t="shared" si="5"/>
        <v>448.89583333333326</v>
      </c>
    </row>
    <row r="60" spans="2:12" x14ac:dyDescent="0.25">
      <c r="B60" s="63"/>
      <c r="C60" s="65"/>
      <c r="D60" s="65"/>
      <c r="E60" s="65">
        <v>3227</v>
      </c>
      <c r="F60" s="65" t="s">
        <v>106</v>
      </c>
      <c r="G60" s="45">
        <v>2856.76</v>
      </c>
      <c r="H60" s="76">
        <v>6357</v>
      </c>
      <c r="I60" s="45">
        <v>6357</v>
      </c>
      <c r="J60" s="76">
        <v>3990.1099999999997</v>
      </c>
      <c r="K60" s="85">
        <f t="shared" si="4"/>
        <v>139.67256612386058</v>
      </c>
      <c r="L60" s="85">
        <f t="shared" si="5"/>
        <v>62.767185779455716</v>
      </c>
    </row>
    <row r="61" spans="2:12" x14ac:dyDescent="0.25">
      <c r="B61" s="63"/>
      <c r="C61" s="63"/>
      <c r="D61" s="63">
        <v>323</v>
      </c>
      <c r="E61" s="63"/>
      <c r="F61" s="63" t="s">
        <v>151</v>
      </c>
      <c r="G61" s="66">
        <v>294306.96999999997</v>
      </c>
      <c r="H61" s="66">
        <v>208833</v>
      </c>
      <c r="I61" s="66">
        <v>264833</v>
      </c>
      <c r="J61" s="66">
        <v>290625.60000000003</v>
      </c>
      <c r="K61" s="84">
        <f t="shared" si="4"/>
        <v>98.749139376481651</v>
      </c>
      <c r="L61" s="84">
        <f t="shared" si="5"/>
        <v>109.7391941336616</v>
      </c>
    </row>
    <row r="62" spans="2:12" x14ac:dyDescent="0.25">
      <c r="B62" s="63"/>
      <c r="C62" s="65"/>
      <c r="D62" s="65"/>
      <c r="E62" s="65">
        <v>3231</v>
      </c>
      <c r="F62" s="65" t="s">
        <v>109</v>
      </c>
      <c r="G62" s="45">
        <v>8368</v>
      </c>
      <c r="H62" s="76">
        <v>9081</v>
      </c>
      <c r="I62" s="45">
        <v>9081</v>
      </c>
      <c r="J62" s="76">
        <v>7929.75</v>
      </c>
      <c r="K62" s="85">
        <f t="shared" si="4"/>
        <v>94.762786806883369</v>
      </c>
      <c r="L62" s="85">
        <f t="shared" si="5"/>
        <v>87.322431450280803</v>
      </c>
    </row>
    <row r="63" spans="2:12" x14ac:dyDescent="0.25">
      <c r="B63" s="63"/>
      <c r="C63" s="65"/>
      <c r="D63" s="65"/>
      <c r="E63" s="65">
        <v>3232</v>
      </c>
      <c r="F63" s="65" t="s">
        <v>111</v>
      </c>
      <c r="G63" s="45">
        <v>64557.09</v>
      </c>
      <c r="H63" s="76">
        <v>30437</v>
      </c>
      <c r="I63" s="45">
        <v>30437</v>
      </c>
      <c r="J63" s="76">
        <v>56502.18</v>
      </c>
      <c r="K63" s="85">
        <f t="shared" si="4"/>
        <v>87.522811204780155</v>
      </c>
      <c r="L63" s="85">
        <f t="shared" si="5"/>
        <v>185.63649505536026</v>
      </c>
    </row>
    <row r="64" spans="2:12" x14ac:dyDescent="0.25">
      <c r="B64" s="63"/>
      <c r="C64" s="65"/>
      <c r="D64" s="65"/>
      <c r="E64" s="65">
        <v>3233</v>
      </c>
      <c r="F64" s="65" t="s">
        <v>206</v>
      </c>
      <c r="G64" s="45">
        <v>3112.67</v>
      </c>
      <c r="H64" s="76">
        <v>5072</v>
      </c>
      <c r="I64" s="45">
        <v>5072</v>
      </c>
      <c r="J64" s="76">
        <v>7590</v>
      </c>
      <c r="K64" s="85">
        <f t="shared" si="4"/>
        <v>243.84210340318759</v>
      </c>
      <c r="L64" s="85">
        <f t="shared" si="5"/>
        <v>149.64511041009462</v>
      </c>
    </row>
    <row r="65" spans="2:12" x14ac:dyDescent="0.25">
      <c r="B65" s="63"/>
      <c r="C65" s="65"/>
      <c r="D65" s="65"/>
      <c r="E65" s="65">
        <v>3234</v>
      </c>
      <c r="F65" s="65" t="s">
        <v>113</v>
      </c>
      <c r="G65" s="45">
        <v>22143.69</v>
      </c>
      <c r="H65" s="76">
        <v>30935</v>
      </c>
      <c r="I65" s="45">
        <v>30935</v>
      </c>
      <c r="J65" s="76">
        <v>35574.31</v>
      </c>
      <c r="K65" s="85">
        <f t="shared" si="4"/>
        <v>160.65213160046946</v>
      </c>
      <c r="L65" s="85">
        <f t="shared" si="5"/>
        <v>114.99696137061579</v>
      </c>
    </row>
    <row r="66" spans="2:12" x14ac:dyDescent="0.25">
      <c r="B66" s="63"/>
      <c r="C66" s="65"/>
      <c r="D66" s="65"/>
      <c r="E66" s="65">
        <v>3235</v>
      </c>
      <c r="F66" s="65" t="s">
        <v>115</v>
      </c>
      <c r="G66" s="45">
        <v>105064.29000000001</v>
      </c>
      <c r="H66" s="76">
        <v>102382</v>
      </c>
      <c r="I66" s="45">
        <v>127382</v>
      </c>
      <c r="J66" s="76">
        <v>122184.23000000001</v>
      </c>
      <c r="K66" s="85">
        <f t="shared" si="4"/>
        <v>116.29472773289574</v>
      </c>
      <c r="L66" s="85">
        <f t="shared" si="5"/>
        <v>95.919541222464716</v>
      </c>
    </row>
    <row r="67" spans="2:12" x14ac:dyDescent="0.25">
      <c r="B67" s="63"/>
      <c r="C67" s="65"/>
      <c r="D67" s="65"/>
      <c r="E67" s="65">
        <v>3236</v>
      </c>
      <c r="F67" s="65" t="s">
        <v>117</v>
      </c>
      <c r="G67" s="45">
        <v>2907.68</v>
      </c>
      <c r="H67" s="76">
        <v>15153</v>
      </c>
      <c r="I67" s="45">
        <v>15153</v>
      </c>
      <c r="J67" s="76">
        <v>12479.32</v>
      </c>
      <c r="K67" s="85">
        <f t="shared" si="4"/>
        <v>429.18477961811482</v>
      </c>
      <c r="L67" s="85">
        <f t="shared" si="5"/>
        <v>82.355441166765658</v>
      </c>
    </row>
    <row r="68" spans="2:12" x14ac:dyDescent="0.25">
      <c r="B68" s="63"/>
      <c r="C68" s="65"/>
      <c r="D68" s="65"/>
      <c r="E68" s="65">
        <v>3237</v>
      </c>
      <c r="F68" s="65" t="s">
        <v>119</v>
      </c>
      <c r="G68" s="45">
        <v>75473.36</v>
      </c>
      <c r="H68" s="76">
        <v>6408</v>
      </c>
      <c r="I68" s="45">
        <v>37408</v>
      </c>
      <c r="J68" s="76">
        <v>37550.87999999999</v>
      </c>
      <c r="K68" s="85">
        <f t="shared" si="4"/>
        <v>49.75382042087432</v>
      </c>
      <c r="L68" s="85">
        <f t="shared" si="5"/>
        <v>100.38195038494437</v>
      </c>
    </row>
    <row r="69" spans="2:12" x14ac:dyDescent="0.25">
      <c r="B69" s="63"/>
      <c r="C69" s="65"/>
      <c r="D69" s="65"/>
      <c r="E69" s="65">
        <v>3238</v>
      </c>
      <c r="F69" s="65" t="s">
        <v>197</v>
      </c>
      <c r="G69" s="45">
        <v>4337.5</v>
      </c>
      <c r="H69" s="76">
        <v>5295</v>
      </c>
      <c r="I69" s="45">
        <v>5295</v>
      </c>
      <c r="J69" s="76">
        <v>5546.4</v>
      </c>
      <c r="K69" s="85">
        <f t="shared" si="4"/>
        <v>127.87089337175792</v>
      </c>
      <c r="L69" s="85">
        <f t="shared" si="5"/>
        <v>104.74787535410763</v>
      </c>
    </row>
    <row r="70" spans="2:12" x14ac:dyDescent="0.25">
      <c r="B70" s="63"/>
      <c r="C70" s="65"/>
      <c r="D70" s="65"/>
      <c r="E70" s="65">
        <v>3239</v>
      </c>
      <c r="F70" s="65" t="s">
        <v>121</v>
      </c>
      <c r="G70" s="45">
        <v>8342.69</v>
      </c>
      <c r="H70" s="76">
        <v>4070</v>
      </c>
      <c r="I70" s="45">
        <v>4070</v>
      </c>
      <c r="J70" s="76">
        <v>5268.53</v>
      </c>
      <c r="K70" s="85">
        <f t="shared" si="4"/>
        <v>63.151453547956351</v>
      </c>
      <c r="L70" s="85">
        <f t="shared" si="5"/>
        <v>129.44791154791153</v>
      </c>
    </row>
    <row r="71" spans="2:12" x14ac:dyDescent="0.25">
      <c r="B71" s="63"/>
      <c r="C71" s="63"/>
      <c r="D71" s="63">
        <v>324</v>
      </c>
      <c r="E71" s="63"/>
      <c r="F71" s="70" t="s">
        <v>219</v>
      </c>
      <c r="G71" s="66"/>
      <c r="H71" s="66">
        <v>1097</v>
      </c>
      <c r="I71" s="66">
        <v>1097</v>
      </c>
      <c r="J71" s="66"/>
      <c r="K71" s="84"/>
      <c r="L71" s="84">
        <f t="shared" si="5"/>
        <v>0</v>
      </c>
    </row>
    <row r="72" spans="2:12" x14ac:dyDescent="0.25">
      <c r="B72" s="63"/>
      <c r="C72" s="65"/>
      <c r="D72" s="65"/>
      <c r="E72" s="65">
        <v>3241</v>
      </c>
      <c r="F72" s="119" t="s">
        <v>219</v>
      </c>
      <c r="G72" s="45"/>
      <c r="H72" s="76">
        <v>1097</v>
      </c>
      <c r="I72" s="45">
        <v>1097</v>
      </c>
      <c r="J72" s="76"/>
      <c r="K72" s="85"/>
      <c r="L72" s="85">
        <f t="shared" si="5"/>
        <v>0</v>
      </c>
    </row>
    <row r="73" spans="2:12" x14ac:dyDescent="0.25">
      <c r="B73" s="63"/>
      <c r="C73" s="63"/>
      <c r="D73" s="63">
        <v>329</v>
      </c>
      <c r="E73" s="63"/>
      <c r="F73" s="63" t="s">
        <v>130</v>
      </c>
      <c r="G73" s="66">
        <v>21554.649999999998</v>
      </c>
      <c r="H73" s="66">
        <v>19994</v>
      </c>
      <c r="I73" s="66">
        <v>22994</v>
      </c>
      <c r="J73" s="66">
        <v>13372.369999999999</v>
      </c>
      <c r="K73" s="84">
        <f t="shared" si="4"/>
        <v>62.039374334540341</v>
      </c>
      <c r="L73" s="84">
        <f t="shared" si="5"/>
        <v>58.155910237453249</v>
      </c>
    </row>
    <row r="74" spans="2:12" ht="25.5" x14ac:dyDescent="0.25">
      <c r="B74" s="63"/>
      <c r="C74" s="65"/>
      <c r="D74" s="65"/>
      <c r="E74" s="65">
        <v>3291</v>
      </c>
      <c r="F74" s="65" t="s">
        <v>124</v>
      </c>
      <c r="G74" s="45">
        <v>1510.62</v>
      </c>
      <c r="H74" s="45">
        <v>2404</v>
      </c>
      <c r="I74" s="45">
        <v>2404</v>
      </c>
      <c r="J74" s="76">
        <v>1688.1</v>
      </c>
      <c r="K74" s="85">
        <f t="shared" si="4"/>
        <v>111.74881836596894</v>
      </c>
      <c r="L74" s="85">
        <f t="shared" si="5"/>
        <v>70.220465890183021</v>
      </c>
    </row>
    <row r="75" spans="2:12" x14ac:dyDescent="0.25">
      <c r="B75" s="63"/>
      <c r="C75" s="65"/>
      <c r="D75" s="65"/>
      <c r="E75" s="65">
        <v>3292</v>
      </c>
      <c r="F75" s="65" t="s">
        <v>126</v>
      </c>
      <c r="G75" s="45">
        <v>1520.3899999999999</v>
      </c>
      <c r="H75" s="76">
        <v>2845</v>
      </c>
      <c r="I75" s="45">
        <v>5845</v>
      </c>
      <c r="J75" s="76">
        <v>2071.5100000000002</v>
      </c>
      <c r="K75" s="85">
        <f t="shared" si="4"/>
        <v>136.2485941107216</v>
      </c>
      <c r="L75" s="85">
        <f t="shared" si="5"/>
        <v>35.44071856287426</v>
      </c>
    </row>
    <row r="76" spans="2:12" x14ac:dyDescent="0.25">
      <c r="B76" s="63"/>
      <c r="C76" s="65"/>
      <c r="D76" s="65"/>
      <c r="E76" s="65">
        <v>3294</v>
      </c>
      <c r="F76" s="65" t="s">
        <v>196</v>
      </c>
      <c r="G76" s="45">
        <v>13.27</v>
      </c>
      <c r="H76" s="76"/>
      <c r="I76" s="45"/>
      <c r="J76" s="76">
        <v>25</v>
      </c>
      <c r="K76" s="85">
        <f t="shared" si="4"/>
        <v>188.39487565938208</v>
      </c>
      <c r="L76" s="85"/>
    </row>
    <row r="77" spans="2:12" x14ac:dyDescent="0.25">
      <c r="B77" s="63"/>
      <c r="C77" s="65"/>
      <c r="D77" s="65"/>
      <c r="E77" s="65">
        <v>3295</v>
      </c>
      <c r="F77" s="65" t="s">
        <v>128</v>
      </c>
      <c r="G77" s="45">
        <v>91.14</v>
      </c>
      <c r="H77" s="76">
        <v>1198</v>
      </c>
      <c r="I77" s="45">
        <v>1198</v>
      </c>
      <c r="J77" s="76">
        <v>891.76</v>
      </c>
      <c r="K77" s="85">
        <f t="shared" si="4"/>
        <v>978.45073513276282</v>
      </c>
      <c r="L77" s="85">
        <f t="shared" si="5"/>
        <v>74.437395659432383</v>
      </c>
    </row>
    <row r="78" spans="2:12" x14ac:dyDescent="0.25">
      <c r="B78" s="63"/>
      <c r="C78" s="65"/>
      <c r="D78" s="65"/>
      <c r="E78" s="65">
        <v>3299</v>
      </c>
      <c r="F78" s="65" t="s">
        <v>190</v>
      </c>
      <c r="G78" s="45">
        <v>18419.23</v>
      </c>
      <c r="H78" s="76">
        <v>13547</v>
      </c>
      <c r="I78" s="45">
        <v>13547</v>
      </c>
      <c r="J78" s="76">
        <v>8696</v>
      </c>
      <c r="K78" s="85">
        <f t="shared" si="4"/>
        <v>47.211528386365771</v>
      </c>
      <c r="L78" s="85">
        <f t="shared" si="5"/>
        <v>64.191333874658596</v>
      </c>
    </row>
    <row r="79" spans="2:12" x14ac:dyDescent="0.25">
      <c r="B79" s="63"/>
      <c r="C79" s="63">
        <v>34</v>
      </c>
      <c r="D79" s="63"/>
      <c r="E79" s="63"/>
      <c r="F79" s="63" t="s">
        <v>152</v>
      </c>
      <c r="G79" s="66">
        <v>2142.2800000000002</v>
      </c>
      <c r="H79" s="66">
        <v>3920</v>
      </c>
      <c r="I79" s="66">
        <v>4920</v>
      </c>
      <c r="J79" s="66">
        <v>2556.83</v>
      </c>
      <c r="K79" s="84">
        <f t="shared" si="4"/>
        <v>119.35087850327686</v>
      </c>
      <c r="L79" s="84">
        <f t="shared" si="5"/>
        <v>51.968089430894302</v>
      </c>
    </row>
    <row r="80" spans="2:12" x14ac:dyDescent="0.25">
      <c r="B80" s="63"/>
      <c r="C80" s="63"/>
      <c r="D80" s="63">
        <v>343</v>
      </c>
      <c r="E80" s="63"/>
      <c r="F80" s="63" t="s">
        <v>153</v>
      </c>
      <c r="G80" s="66">
        <v>2142.2800000000002</v>
      </c>
      <c r="H80" s="66">
        <v>3920</v>
      </c>
      <c r="I80" s="66">
        <v>4920</v>
      </c>
      <c r="J80" s="66">
        <v>2556.83</v>
      </c>
      <c r="K80" s="84">
        <f t="shared" si="4"/>
        <v>119.35087850327686</v>
      </c>
      <c r="L80" s="84">
        <f t="shared" si="5"/>
        <v>51.968089430894302</v>
      </c>
    </row>
    <row r="81" spans="2:12" x14ac:dyDescent="0.25">
      <c r="B81" s="63"/>
      <c r="C81" s="65"/>
      <c r="D81" s="65"/>
      <c r="E81" s="65">
        <v>3431</v>
      </c>
      <c r="F81" s="65" t="s">
        <v>132</v>
      </c>
      <c r="G81" s="45">
        <v>2080.7800000000002</v>
      </c>
      <c r="H81" s="76">
        <v>3631</v>
      </c>
      <c r="I81" s="45">
        <v>4631</v>
      </c>
      <c r="J81" s="76">
        <v>2379.89</v>
      </c>
      <c r="K81" s="85">
        <f t="shared" si="4"/>
        <v>114.3748978748354</v>
      </c>
      <c r="L81" s="85">
        <f t="shared" si="5"/>
        <v>51.390412437918378</v>
      </c>
    </row>
    <row r="82" spans="2:12" x14ac:dyDescent="0.25">
      <c r="B82" s="63"/>
      <c r="C82" s="65"/>
      <c r="D82" s="65"/>
      <c r="E82" s="65">
        <v>3433</v>
      </c>
      <c r="F82" s="65" t="s">
        <v>199</v>
      </c>
      <c r="G82" s="45">
        <v>61.5</v>
      </c>
      <c r="H82" s="76">
        <v>289</v>
      </c>
      <c r="I82" s="45">
        <v>289</v>
      </c>
      <c r="J82" s="76">
        <v>4.6900000000000004</v>
      </c>
      <c r="K82" s="85">
        <f t="shared" si="4"/>
        <v>7.6260162601626016</v>
      </c>
      <c r="L82" s="85">
        <f t="shared" si="5"/>
        <v>1.6228373702422145</v>
      </c>
    </row>
    <row r="83" spans="2:12" x14ac:dyDescent="0.25">
      <c r="B83" s="63"/>
      <c r="C83" s="65"/>
      <c r="D83" s="65"/>
      <c r="E83" s="65">
        <v>3434</v>
      </c>
      <c r="F83" s="119" t="s">
        <v>220</v>
      </c>
      <c r="G83" s="45"/>
      <c r="H83" s="76"/>
      <c r="I83" s="45"/>
      <c r="J83" s="76">
        <v>172.25</v>
      </c>
      <c r="K83" s="85"/>
      <c r="L83" s="85"/>
    </row>
    <row r="84" spans="2:12" ht="25.5" x14ac:dyDescent="0.25">
      <c r="B84" s="63"/>
      <c r="C84" s="63">
        <v>37</v>
      </c>
      <c r="D84" s="63"/>
      <c r="E84" s="63"/>
      <c r="F84" s="63" t="s">
        <v>154</v>
      </c>
      <c r="G84" s="66">
        <v>111996.59</v>
      </c>
      <c r="H84" s="66">
        <v>74326</v>
      </c>
      <c r="I84" s="66">
        <v>74326</v>
      </c>
      <c r="J84" s="66">
        <v>125209.67</v>
      </c>
      <c r="K84" s="84">
        <f t="shared" si="4"/>
        <v>111.79775205655815</v>
      </c>
      <c r="L84" s="84">
        <f t="shared" si="5"/>
        <v>168.46012162634878</v>
      </c>
    </row>
    <row r="85" spans="2:12" x14ac:dyDescent="0.25">
      <c r="B85" s="63"/>
      <c r="C85" s="63"/>
      <c r="D85" s="63">
        <v>372</v>
      </c>
      <c r="E85" s="63"/>
      <c r="F85" s="63" t="s">
        <v>155</v>
      </c>
      <c r="G85" s="66">
        <v>111996.59</v>
      </c>
      <c r="H85" s="66">
        <v>74326</v>
      </c>
      <c r="I85" s="66">
        <v>74326</v>
      </c>
      <c r="J85" s="66">
        <v>125209.67</v>
      </c>
      <c r="K85" s="84">
        <f t="shared" si="4"/>
        <v>111.79775205655815</v>
      </c>
      <c r="L85" s="84">
        <f t="shared" si="5"/>
        <v>168.46012162634878</v>
      </c>
    </row>
    <row r="86" spans="2:12" x14ac:dyDescent="0.25">
      <c r="B86" s="63"/>
      <c r="C86" s="65"/>
      <c r="D86" s="65"/>
      <c r="E86" s="65">
        <v>3721</v>
      </c>
      <c r="F86" s="65" t="s">
        <v>135</v>
      </c>
      <c r="G86" s="45">
        <v>5438.27</v>
      </c>
      <c r="H86" s="76">
        <v>2734</v>
      </c>
      <c r="I86" s="45">
        <v>2734</v>
      </c>
      <c r="J86" s="76">
        <v>6127.8099999999995</v>
      </c>
      <c r="K86" s="85">
        <f t="shared" si="4"/>
        <v>112.67939988268326</v>
      </c>
      <c r="L86" s="85">
        <f t="shared" si="5"/>
        <v>224.13350402340893</v>
      </c>
    </row>
    <row r="87" spans="2:12" x14ac:dyDescent="0.25">
      <c r="B87" s="63"/>
      <c r="C87" s="65"/>
      <c r="D87" s="65"/>
      <c r="E87" s="65">
        <v>3722</v>
      </c>
      <c r="F87" s="65" t="s">
        <v>137</v>
      </c>
      <c r="G87" s="45">
        <v>106558.31999999999</v>
      </c>
      <c r="H87" s="76">
        <v>71592</v>
      </c>
      <c r="I87" s="45">
        <v>71592</v>
      </c>
      <c r="J87" s="76">
        <v>119081.86</v>
      </c>
      <c r="K87" s="85">
        <f t="shared" si="4"/>
        <v>111.7527566125292</v>
      </c>
      <c r="L87" s="85">
        <f t="shared" si="5"/>
        <v>166.33403173538943</v>
      </c>
    </row>
    <row r="88" spans="2:12" x14ac:dyDescent="0.25">
      <c r="B88" s="63"/>
      <c r="C88" s="63">
        <v>38</v>
      </c>
      <c r="D88" s="63"/>
      <c r="E88" s="63"/>
      <c r="F88" s="63" t="s">
        <v>211</v>
      </c>
      <c r="G88" s="66">
        <v>212363.86000000002</v>
      </c>
      <c r="H88" s="66"/>
      <c r="I88" s="66"/>
      <c r="J88" s="66">
        <v>32074.2</v>
      </c>
      <c r="K88" s="84">
        <f t="shared" si="4"/>
        <v>15.103417314038273</v>
      </c>
      <c r="L88" s="84"/>
    </row>
    <row r="89" spans="2:12" x14ac:dyDescent="0.25">
      <c r="B89" s="63"/>
      <c r="C89" s="63"/>
      <c r="D89" s="63">
        <v>381</v>
      </c>
      <c r="E89" s="63"/>
      <c r="F89" s="63" t="s">
        <v>212</v>
      </c>
      <c r="G89" s="66">
        <v>212363.86000000002</v>
      </c>
      <c r="H89" s="66"/>
      <c r="I89" s="66"/>
      <c r="J89" s="66">
        <v>32074.2</v>
      </c>
      <c r="K89" s="84">
        <f t="shared" si="4"/>
        <v>15.103417314038273</v>
      </c>
      <c r="L89" s="84"/>
    </row>
    <row r="90" spans="2:12" x14ac:dyDescent="0.25">
      <c r="B90" s="63"/>
      <c r="C90" s="65"/>
      <c r="D90" s="65"/>
      <c r="E90" s="65">
        <v>3813</v>
      </c>
      <c r="F90" s="65" t="s">
        <v>210</v>
      </c>
      <c r="G90" s="45">
        <v>212363.86000000002</v>
      </c>
      <c r="H90" s="45"/>
      <c r="I90" s="45"/>
      <c r="J90" s="76">
        <v>32074.2</v>
      </c>
      <c r="K90" s="85">
        <f t="shared" si="4"/>
        <v>15.103417314038273</v>
      </c>
      <c r="L90" s="85"/>
    </row>
    <row r="91" spans="2:12" x14ac:dyDescent="0.25">
      <c r="B91" s="63">
        <v>4</v>
      </c>
      <c r="C91" s="63"/>
      <c r="D91" s="63"/>
      <c r="E91" s="63"/>
      <c r="F91" s="63" t="s">
        <v>156</v>
      </c>
      <c r="G91" s="66">
        <v>575349.94999999995</v>
      </c>
      <c r="H91" s="66"/>
      <c r="I91" s="66"/>
      <c r="J91" s="66">
        <v>39280.660000000003</v>
      </c>
      <c r="K91" s="84">
        <f t="shared" si="4"/>
        <v>6.8272639981979673</v>
      </c>
      <c r="L91" s="84"/>
    </row>
    <row r="92" spans="2:12" x14ac:dyDescent="0.25">
      <c r="B92" s="63"/>
      <c r="C92" s="63">
        <v>42</v>
      </c>
      <c r="D92" s="63"/>
      <c r="E92" s="63"/>
      <c r="F92" s="63" t="s">
        <v>157</v>
      </c>
      <c r="G92" s="66">
        <v>188469.43</v>
      </c>
      <c r="H92" s="66"/>
      <c r="I92" s="66"/>
      <c r="J92" s="66">
        <v>39280.660000000003</v>
      </c>
      <c r="K92" s="84">
        <f t="shared" si="4"/>
        <v>20.84192645990387</v>
      </c>
      <c r="L92" s="84"/>
    </row>
    <row r="93" spans="2:12" x14ac:dyDescent="0.25">
      <c r="B93" s="63"/>
      <c r="C93" s="63"/>
      <c r="D93" s="63">
        <v>422</v>
      </c>
      <c r="E93" s="63"/>
      <c r="F93" s="63" t="s">
        <v>158</v>
      </c>
      <c r="G93" s="66">
        <v>188469.43</v>
      </c>
      <c r="H93" s="66"/>
      <c r="I93" s="66"/>
      <c r="J93" s="66">
        <v>39280.660000000003</v>
      </c>
      <c r="K93" s="84">
        <f t="shared" si="4"/>
        <v>20.84192645990387</v>
      </c>
      <c r="L93" s="84"/>
    </row>
    <row r="94" spans="2:12" x14ac:dyDescent="0.25">
      <c r="B94" s="63"/>
      <c r="C94" s="65"/>
      <c r="D94" s="65"/>
      <c r="E94" s="65">
        <v>4221</v>
      </c>
      <c r="F94" s="65" t="s">
        <v>207</v>
      </c>
      <c r="G94" s="45">
        <v>179746.22</v>
      </c>
      <c r="H94" s="45"/>
      <c r="I94" s="45"/>
      <c r="J94" s="76">
        <v>395.9</v>
      </c>
      <c r="K94" s="85">
        <f t="shared" si="4"/>
        <v>0.22025497949275372</v>
      </c>
      <c r="L94" s="85"/>
    </row>
    <row r="95" spans="2:12" x14ac:dyDescent="0.25">
      <c r="B95" s="63"/>
      <c r="C95" s="65"/>
      <c r="D95" s="65"/>
      <c r="E95" s="65">
        <v>4222</v>
      </c>
      <c r="F95" s="65" t="s">
        <v>208</v>
      </c>
      <c r="G95" s="45">
        <v>750.27</v>
      </c>
      <c r="H95" s="45"/>
      <c r="I95" s="45"/>
      <c r="J95" s="76">
        <v>1348.08</v>
      </c>
      <c r="K95" s="85">
        <f t="shared" si="4"/>
        <v>179.67931544643926</v>
      </c>
      <c r="L95" s="85"/>
    </row>
    <row r="96" spans="2:12" x14ac:dyDescent="0.25">
      <c r="B96" s="63"/>
      <c r="C96" s="65"/>
      <c r="D96" s="65"/>
      <c r="E96" s="65">
        <v>4227</v>
      </c>
      <c r="F96" s="65" t="s">
        <v>139</v>
      </c>
      <c r="G96" s="45">
        <v>7972.9400000000005</v>
      </c>
      <c r="H96" s="45"/>
      <c r="I96" s="45"/>
      <c r="J96" s="76">
        <v>37536.68</v>
      </c>
      <c r="K96" s="85">
        <f t="shared" si="4"/>
        <v>470.80098432949444</v>
      </c>
      <c r="L96" s="85"/>
    </row>
    <row r="97" spans="2:12" x14ac:dyDescent="0.25">
      <c r="B97" s="63"/>
      <c r="C97" s="63">
        <v>45</v>
      </c>
      <c r="D97" s="63"/>
      <c r="E97" s="63"/>
      <c r="F97" s="63" t="s">
        <v>159</v>
      </c>
      <c r="G97" s="66">
        <v>386880.52</v>
      </c>
      <c r="H97" s="66"/>
      <c r="I97" s="66"/>
      <c r="J97" s="66"/>
      <c r="K97" s="84">
        <f t="shared" si="4"/>
        <v>0</v>
      </c>
      <c r="L97" s="84"/>
    </row>
    <row r="98" spans="2:12" x14ac:dyDescent="0.25">
      <c r="B98" s="63"/>
      <c r="C98" s="63"/>
      <c r="D98" s="63">
        <v>451</v>
      </c>
      <c r="E98" s="63"/>
      <c r="F98" s="63" t="s">
        <v>140</v>
      </c>
      <c r="G98" s="66">
        <v>386880.52</v>
      </c>
      <c r="H98" s="66"/>
      <c r="I98" s="66"/>
      <c r="J98" s="66"/>
      <c r="K98" s="84">
        <f t="shared" si="4"/>
        <v>0</v>
      </c>
      <c r="L98" s="84"/>
    </row>
    <row r="99" spans="2:12" x14ac:dyDescent="0.25">
      <c r="B99" s="63"/>
      <c r="C99" s="65"/>
      <c r="D99" s="65"/>
      <c r="E99" s="65">
        <v>4511</v>
      </c>
      <c r="F99" s="65" t="s">
        <v>140</v>
      </c>
      <c r="G99" s="45">
        <v>386880.52</v>
      </c>
      <c r="H99" s="45"/>
      <c r="I99" s="45"/>
      <c r="J99" s="76"/>
      <c r="K99" s="85">
        <f t="shared" si="4"/>
        <v>0</v>
      </c>
      <c r="L99" s="85"/>
    </row>
  </sheetData>
  <mergeCells count="7">
    <mergeCell ref="B2:L2"/>
    <mergeCell ref="B4:L4"/>
    <mergeCell ref="B6:L6"/>
    <mergeCell ref="B37:F37"/>
    <mergeCell ref="B9:F9"/>
    <mergeCell ref="B36:F36"/>
    <mergeCell ref="B8:F8"/>
  </mergeCells>
  <pageMargins left="0.25" right="0.25" top="0.75" bottom="0.75" header="0.3" footer="0.3"/>
  <pageSetup paperSize="9" scale="74" fitToHeight="0" orientation="portrait" r:id="rId1"/>
  <rowBreaks count="1" manualBreakCount="1">
    <brk id="35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53"/>
  <sheetViews>
    <sheetView topLeftCell="A10" zoomScaleNormal="100" workbookViewId="0">
      <selection activeCell="C8" sqref="C8"/>
    </sheetView>
  </sheetViews>
  <sheetFormatPr defaultColWidth="8.85546875" defaultRowHeight="15" x14ac:dyDescent="0.25"/>
  <cols>
    <col min="2" max="2" width="37.7109375" customWidth="1"/>
    <col min="3" max="3" width="14" customWidth="1"/>
    <col min="4" max="4" width="17.28515625" customWidth="1"/>
    <col min="5" max="5" width="17.28515625" bestFit="1" customWidth="1"/>
    <col min="6" max="6" width="13.85546875" customWidth="1"/>
    <col min="7" max="8" width="9.28515625" customWidth="1"/>
    <col min="10" max="10" width="11.5703125" bestFit="1" customWidth="1"/>
    <col min="11" max="11" width="13.5703125" bestFit="1" customWidth="1"/>
    <col min="12" max="12" width="14.140625" bestFit="1" customWidth="1"/>
    <col min="13" max="14" width="11.5703125" bestFit="1" customWidth="1"/>
  </cols>
  <sheetData>
    <row r="1" spans="2:13" ht="18.75" x14ac:dyDescent="0.25">
      <c r="B1" s="35"/>
      <c r="C1" s="35"/>
      <c r="D1" s="35"/>
      <c r="E1" s="35"/>
      <c r="F1" s="37"/>
      <c r="G1" s="37"/>
      <c r="H1" s="37"/>
    </row>
    <row r="2" spans="2:13" ht="15.75" customHeight="1" x14ac:dyDescent="0.25">
      <c r="B2" s="138" t="s">
        <v>36</v>
      </c>
      <c r="C2" s="138"/>
      <c r="D2" s="138"/>
      <c r="E2" s="138"/>
      <c r="F2" s="138"/>
      <c r="G2" s="138"/>
      <c r="H2" s="138"/>
    </row>
    <row r="3" spans="2:13" ht="18.75" x14ac:dyDescent="0.25">
      <c r="B3" s="35"/>
      <c r="C3" s="35"/>
      <c r="D3" s="35"/>
      <c r="E3" s="35"/>
      <c r="F3" s="37"/>
      <c r="G3" s="37"/>
      <c r="H3" s="37"/>
    </row>
    <row r="4" spans="2:13" ht="38.25" x14ac:dyDescent="0.25">
      <c r="B4" s="38" t="s">
        <v>3</v>
      </c>
      <c r="C4" s="38" t="s">
        <v>214</v>
      </c>
      <c r="D4" s="38" t="s">
        <v>194</v>
      </c>
      <c r="E4" s="38" t="s">
        <v>195</v>
      </c>
      <c r="F4" s="38" t="s">
        <v>215</v>
      </c>
      <c r="G4" s="38" t="s">
        <v>22</v>
      </c>
      <c r="H4" s="38" t="s">
        <v>50</v>
      </c>
    </row>
    <row r="5" spans="2:13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33</v>
      </c>
      <c r="H5" s="40" t="s">
        <v>34</v>
      </c>
    </row>
    <row r="6" spans="2:13" s="26" customFormat="1" x14ac:dyDescent="0.25">
      <c r="B6" s="63" t="s">
        <v>46</v>
      </c>
      <c r="C6" s="73">
        <f>+C7+C9+C11+C13+C16</f>
        <v>3241699.1599999997</v>
      </c>
      <c r="D6" s="73">
        <f t="shared" ref="D6:F6" si="0">+D7+D9+D11+D13+D16</f>
        <v>3336395</v>
      </c>
      <c r="E6" s="73">
        <f t="shared" si="0"/>
        <v>3336395</v>
      </c>
      <c r="F6" s="73">
        <f t="shared" si="0"/>
        <v>4056660.08</v>
      </c>
      <c r="G6" s="74">
        <f>+F6/C6*100</f>
        <v>125.13993062823265</v>
      </c>
      <c r="H6" s="74">
        <f>+F6/E6*100</f>
        <v>121.58812370837386</v>
      </c>
      <c r="J6" s="32"/>
      <c r="K6" s="32"/>
      <c r="L6" s="32"/>
      <c r="M6" s="32"/>
    </row>
    <row r="7" spans="2:13" s="26" customFormat="1" x14ac:dyDescent="0.25">
      <c r="B7" s="63" t="s">
        <v>12</v>
      </c>
      <c r="C7" s="66">
        <f>+C8</f>
        <v>2848660.7399999998</v>
      </c>
      <c r="D7" s="66">
        <f t="shared" ref="D7:F7" si="1">+D8</f>
        <v>3154506</v>
      </c>
      <c r="E7" s="66">
        <f t="shared" si="1"/>
        <v>3154506</v>
      </c>
      <c r="F7" s="66">
        <f t="shared" si="1"/>
        <v>3741590.25</v>
      </c>
      <c r="G7" s="74">
        <f t="shared" ref="G7:G30" si="2">+F7/C7*100</f>
        <v>131.34558978757156</v>
      </c>
      <c r="H7" s="74">
        <f t="shared" ref="H7:H30" si="3">+F7/E7*100</f>
        <v>118.61097268478804</v>
      </c>
      <c r="J7" s="32"/>
      <c r="K7" s="32"/>
      <c r="L7" s="32"/>
      <c r="M7" s="32"/>
    </row>
    <row r="8" spans="2:13" x14ac:dyDescent="0.25">
      <c r="B8" s="75" t="s">
        <v>13</v>
      </c>
      <c r="C8" s="76">
        <f>2851613.34-2952.6</f>
        <v>2848660.7399999998</v>
      </c>
      <c r="D8" s="76">
        <v>3154506</v>
      </c>
      <c r="E8" s="76">
        <v>3154506</v>
      </c>
      <c r="F8" s="76">
        <v>3741590.25</v>
      </c>
      <c r="G8" s="77">
        <f t="shared" si="2"/>
        <v>131.34558978757156</v>
      </c>
      <c r="H8" s="77">
        <f t="shared" si="3"/>
        <v>118.61097268478804</v>
      </c>
      <c r="J8" s="32"/>
      <c r="K8" s="32"/>
      <c r="L8" s="32"/>
      <c r="M8" s="32"/>
    </row>
    <row r="9" spans="2:13" s="26" customFormat="1" x14ac:dyDescent="0.25">
      <c r="B9" s="63" t="s">
        <v>18</v>
      </c>
      <c r="C9" s="78">
        <f>+C10</f>
        <v>41820.730000000003</v>
      </c>
      <c r="D9" s="78">
        <f t="shared" ref="D9:F9" si="4">+D10</f>
        <v>124266</v>
      </c>
      <c r="E9" s="78">
        <f t="shared" si="4"/>
        <v>124266</v>
      </c>
      <c r="F9" s="78">
        <f t="shared" si="4"/>
        <v>8515.2799999999988</v>
      </c>
      <c r="G9" s="74">
        <f t="shared" si="2"/>
        <v>20.361385370365362</v>
      </c>
      <c r="H9" s="74">
        <f t="shared" si="3"/>
        <v>6.8524616548372022</v>
      </c>
      <c r="J9" s="32"/>
      <c r="K9" s="32"/>
      <c r="L9" s="32"/>
      <c r="M9" s="32"/>
    </row>
    <row r="10" spans="2:13" x14ac:dyDescent="0.25">
      <c r="B10" s="79" t="s">
        <v>19</v>
      </c>
      <c r="C10" s="76">
        <v>41820.730000000003</v>
      </c>
      <c r="D10" s="76">
        <v>124266</v>
      </c>
      <c r="E10" s="76">
        <v>124266</v>
      </c>
      <c r="F10" s="76">
        <v>8515.2799999999988</v>
      </c>
      <c r="G10" s="77">
        <f t="shared" si="2"/>
        <v>20.361385370365362</v>
      </c>
      <c r="H10" s="74">
        <f t="shared" si="3"/>
        <v>6.8524616548372022</v>
      </c>
      <c r="J10" s="32"/>
      <c r="K10" s="32"/>
      <c r="L10" s="32"/>
      <c r="M10" s="32"/>
    </row>
    <row r="11" spans="2:13" s="26" customFormat="1" x14ac:dyDescent="0.25">
      <c r="B11" s="63" t="s">
        <v>161</v>
      </c>
      <c r="C11" s="78">
        <f>+C12</f>
        <v>8338.9500000000007</v>
      </c>
      <c r="D11" s="78">
        <f t="shared" ref="D11:F11" si="5">+D12</f>
        <v>0</v>
      </c>
      <c r="E11" s="78">
        <f t="shared" si="5"/>
        <v>0</v>
      </c>
      <c r="F11" s="78">
        <f t="shared" si="5"/>
        <v>8914.9500000000007</v>
      </c>
      <c r="G11" s="74">
        <f t="shared" si="2"/>
        <v>106.90734444984081</v>
      </c>
      <c r="H11" s="74"/>
      <c r="J11" s="32"/>
      <c r="K11" s="32"/>
      <c r="L11" s="32"/>
      <c r="M11" s="32"/>
    </row>
    <row r="12" spans="2:13" x14ac:dyDescent="0.25">
      <c r="B12" s="79" t="s">
        <v>162</v>
      </c>
      <c r="C12" s="76">
        <v>8338.9500000000007</v>
      </c>
      <c r="D12" s="76"/>
      <c r="E12" s="76"/>
      <c r="F12" s="76">
        <v>8914.9500000000007</v>
      </c>
      <c r="G12" s="77">
        <f t="shared" si="2"/>
        <v>106.90734444984081</v>
      </c>
      <c r="H12" s="77"/>
    </row>
    <row r="13" spans="2:13" s="26" customFormat="1" x14ac:dyDescent="0.25">
      <c r="B13" s="63" t="s">
        <v>163</v>
      </c>
      <c r="C13" s="78">
        <f>+C14+C15</f>
        <v>328448.36</v>
      </c>
      <c r="D13" s="78">
        <f t="shared" ref="D13:F13" si="6">+D14+D15</f>
        <v>52985</v>
      </c>
      <c r="E13" s="78">
        <f t="shared" si="6"/>
        <v>52985</v>
      </c>
      <c r="F13" s="78">
        <f t="shared" si="6"/>
        <v>269837.52</v>
      </c>
      <c r="G13" s="74">
        <f t="shared" si="2"/>
        <v>82.155234387530513</v>
      </c>
      <c r="H13" s="74">
        <f t="shared" si="3"/>
        <v>509.27152967821081</v>
      </c>
    </row>
    <row r="14" spans="2:13" x14ac:dyDescent="0.25">
      <c r="B14" s="79" t="s">
        <v>166</v>
      </c>
      <c r="C14" s="76">
        <v>169428.18000000002</v>
      </c>
      <c r="D14" s="76">
        <v>52985</v>
      </c>
      <c r="E14" s="76">
        <v>52985</v>
      </c>
      <c r="F14" s="76">
        <v>269837.52</v>
      </c>
      <c r="G14" s="77">
        <f t="shared" si="2"/>
        <v>159.26365968164208</v>
      </c>
      <c r="H14" s="74">
        <f t="shared" si="3"/>
        <v>509.27152967821081</v>
      </c>
    </row>
    <row r="15" spans="2:13" x14ac:dyDescent="0.25">
      <c r="B15" s="79" t="s">
        <v>167</v>
      </c>
      <c r="C15" s="76">
        <v>159020.18</v>
      </c>
      <c r="D15" s="76"/>
      <c r="E15" s="76"/>
      <c r="F15" s="76"/>
      <c r="G15" s="77">
        <f t="shared" si="2"/>
        <v>0</v>
      </c>
      <c r="H15" s="74"/>
    </row>
    <row r="16" spans="2:13" s="26" customFormat="1" x14ac:dyDescent="0.25">
      <c r="B16" s="63" t="s">
        <v>164</v>
      </c>
      <c r="C16" s="78">
        <f>+C17</f>
        <v>14430.380000000001</v>
      </c>
      <c r="D16" s="78">
        <f t="shared" ref="D16:F16" si="7">+D17</f>
        <v>4638</v>
      </c>
      <c r="E16" s="78">
        <f t="shared" si="7"/>
        <v>4638</v>
      </c>
      <c r="F16" s="78">
        <f t="shared" si="7"/>
        <v>27802.079999999998</v>
      </c>
      <c r="G16" s="74">
        <f t="shared" si="2"/>
        <v>192.66353346204323</v>
      </c>
      <c r="H16" s="74">
        <f t="shared" si="3"/>
        <v>599.44113842173351</v>
      </c>
    </row>
    <row r="17" spans="2:14" x14ac:dyDescent="0.25">
      <c r="B17" s="79" t="s">
        <v>165</v>
      </c>
      <c r="C17" s="76">
        <v>14430.380000000001</v>
      </c>
      <c r="D17" s="76">
        <v>4638</v>
      </c>
      <c r="E17" s="76">
        <v>4638</v>
      </c>
      <c r="F17" s="76">
        <v>27802.079999999998</v>
      </c>
      <c r="G17" s="77">
        <f t="shared" si="2"/>
        <v>192.66353346204323</v>
      </c>
      <c r="H17" s="77">
        <f t="shared" si="3"/>
        <v>599.44113842173351</v>
      </c>
    </row>
    <row r="18" spans="2:14" x14ac:dyDescent="0.25">
      <c r="B18" s="79"/>
      <c r="C18" s="76"/>
      <c r="D18" s="45"/>
      <c r="E18" s="76"/>
      <c r="F18" s="76"/>
      <c r="G18" s="74"/>
      <c r="H18" s="74"/>
    </row>
    <row r="19" spans="2:14" ht="15.75" customHeight="1" x14ac:dyDescent="0.25">
      <c r="B19" s="63" t="s">
        <v>47</v>
      </c>
      <c r="C19" s="80">
        <f>+C20+C22+C24+C26+C29</f>
        <v>3800583.3099999991</v>
      </c>
      <c r="D19" s="80">
        <f t="shared" ref="D19:F19" si="8">+D20+D22+D24+D26+D29</f>
        <v>3336395</v>
      </c>
      <c r="E19" s="80">
        <f t="shared" si="8"/>
        <v>3336395</v>
      </c>
      <c r="F19" s="80">
        <f t="shared" si="8"/>
        <v>3971713.7200000011</v>
      </c>
      <c r="G19" s="74">
        <f t="shared" si="2"/>
        <v>104.50274065956475</v>
      </c>
      <c r="H19" s="74">
        <f t="shared" si="3"/>
        <v>119.04207145736645</v>
      </c>
      <c r="J19" s="31"/>
      <c r="K19" s="32"/>
      <c r="L19" s="32"/>
      <c r="M19" s="32"/>
      <c r="N19" s="32"/>
    </row>
    <row r="20" spans="2:14" s="26" customFormat="1" x14ac:dyDescent="0.25">
      <c r="B20" s="63" t="s">
        <v>12</v>
      </c>
      <c r="C20" s="81">
        <f>+C21</f>
        <v>2819528.169999999</v>
      </c>
      <c r="D20" s="81">
        <f t="shared" ref="D20:F20" si="9">+D21</f>
        <v>3154506</v>
      </c>
      <c r="E20" s="81">
        <f t="shared" si="9"/>
        <v>3154506</v>
      </c>
      <c r="F20" s="81">
        <f t="shared" si="9"/>
        <v>3724685.0000000014</v>
      </c>
      <c r="G20" s="74">
        <f t="shared" si="2"/>
        <v>132.1031312838418</v>
      </c>
      <c r="H20" s="74">
        <f t="shared" si="3"/>
        <v>118.07506468524711</v>
      </c>
      <c r="J20" s="31"/>
      <c r="K20" s="32"/>
      <c r="L20" s="32"/>
      <c r="M20" s="32"/>
      <c r="N20" s="32"/>
    </row>
    <row r="21" spans="2:14" x14ac:dyDescent="0.25">
      <c r="B21" s="75" t="s">
        <v>13</v>
      </c>
      <c r="C21" s="76">
        <v>2819528.169999999</v>
      </c>
      <c r="D21" s="76">
        <v>3154506</v>
      </c>
      <c r="E21" s="76">
        <v>3154506</v>
      </c>
      <c r="F21" s="32">
        <v>3724685.0000000014</v>
      </c>
      <c r="G21" s="77">
        <f t="shared" si="2"/>
        <v>132.1031312838418</v>
      </c>
      <c r="H21" s="77">
        <f t="shared" si="3"/>
        <v>118.07506468524711</v>
      </c>
      <c r="J21" s="31"/>
      <c r="K21" s="32"/>
      <c r="L21" s="32"/>
      <c r="M21" s="32"/>
      <c r="N21" s="32"/>
    </row>
    <row r="22" spans="2:14" s="26" customFormat="1" x14ac:dyDescent="0.25">
      <c r="B22" s="63" t="s">
        <v>18</v>
      </c>
      <c r="C22" s="78">
        <f>+C23</f>
        <v>41348.94</v>
      </c>
      <c r="D22" s="78">
        <f t="shared" ref="D22:F22" si="10">+D23</f>
        <v>124266</v>
      </c>
      <c r="E22" s="78">
        <f t="shared" si="10"/>
        <v>124266</v>
      </c>
      <c r="F22" s="78">
        <f t="shared" si="10"/>
        <v>20806.030000000002</v>
      </c>
      <c r="G22" s="74">
        <f t="shared" si="2"/>
        <v>50.318170187675918</v>
      </c>
      <c r="H22" s="74">
        <f t="shared" si="3"/>
        <v>16.743139716414788</v>
      </c>
      <c r="J22" s="31"/>
      <c r="K22" s="32"/>
      <c r="L22" s="32"/>
      <c r="M22" s="32"/>
      <c r="N22" s="32"/>
    </row>
    <row r="23" spans="2:14" x14ac:dyDescent="0.25">
      <c r="B23" s="79" t="s">
        <v>19</v>
      </c>
      <c r="C23" s="76">
        <v>41348.94</v>
      </c>
      <c r="D23" s="76">
        <v>124266</v>
      </c>
      <c r="E23" s="76">
        <v>124266</v>
      </c>
      <c r="F23" s="32">
        <v>20806.030000000002</v>
      </c>
      <c r="G23" s="77">
        <f t="shared" si="2"/>
        <v>50.318170187675918</v>
      </c>
      <c r="H23" s="74">
        <f t="shared" si="3"/>
        <v>16.743139716414788</v>
      </c>
      <c r="J23" s="31"/>
      <c r="K23" s="32"/>
      <c r="L23" s="32"/>
      <c r="M23" s="32"/>
      <c r="N23" s="32"/>
    </row>
    <row r="24" spans="2:14" s="26" customFormat="1" x14ac:dyDescent="0.25">
      <c r="B24" s="63" t="s">
        <v>161</v>
      </c>
      <c r="C24" s="78">
        <f>+C25</f>
        <v>256791.43</v>
      </c>
      <c r="D24" s="78">
        <f t="shared" ref="D24:F24" si="11">+D25</f>
        <v>0</v>
      </c>
      <c r="E24" s="78">
        <f t="shared" si="11"/>
        <v>0</v>
      </c>
      <c r="F24" s="78">
        <f t="shared" si="11"/>
        <v>0</v>
      </c>
      <c r="G24" s="74">
        <f t="shared" si="2"/>
        <v>0</v>
      </c>
      <c r="H24" s="74"/>
      <c r="J24" s="31"/>
      <c r="K24" s="32"/>
      <c r="L24" s="32"/>
      <c r="M24" s="32"/>
      <c r="N24" s="32"/>
    </row>
    <row r="25" spans="2:14" x14ac:dyDescent="0.25">
      <c r="B25" s="79" t="s">
        <v>162</v>
      </c>
      <c r="C25" s="76">
        <v>256791.43</v>
      </c>
      <c r="D25" s="76"/>
      <c r="E25" s="76"/>
      <c r="F25" s="76"/>
      <c r="G25" s="77">
        <f t="shared" si="2"/>
        <v>0</v>
      </c>
      <c r="H25" s="77"/>
      <c r="J25" s="31"/>
      <c r="K25" s="32"/>
      <c r="L25" s="32"/>
      <c r="M25" s="32"/>
    </row>
    <row r="26" spans="2:14" s="26" customFormat="1" x14ac:dyDescent="0.25">
      <c r="B26" s="63" t="s">
        <v>163</v>
      </c>
      <c r="C26" s="78">
        <f>+C27+C28</f>
        <v>674358.42</v>
      </c>
      <c r="D26" s="78">
        <f t="shared" ref="D26:F26" si="12">+D27+D28</f>
        <v>52985</v>
      </c>
      <c r="E26" s="78">
        <f t="shared" si="12"/>
        <v>52985</v>
      </c>
      <c r="F26" s="78">
        <f t="shared" si="12"/>
        <v>217767.94000000003</v>
      </c>
      <c r="G26" s="74">
        <f t="shared" si="2"/>
        <v>32.292610804800212</v>
      </c>
      <c r="H26" s="74">
        <f t="shared" si="3"/>
        <v>410.99922619609333</v>
      </c>
      <c r="J26"/>
      <c r="K26"/>
      <c r="L26"/>
      <c r="M26"/>
    </row>
    <row r="27" spans="2:14" x14ac:dyDescent="0.25">
      <c r="B27" s="79" t="s">
        <v>166</v>
      </c>
      <c r="C27" s="76">
        <v>348259.13</v>
      </c>
      <c r="D27" s="76">
        <v>52985</v>
      </c>
      <c r="E27" s="76">
        <v>52985</v>
      </c>
      <c r="F27" s="76">
        <v>217767.94000000003</v>
      </c>
      <c r="G27" s="77">
        <f t="shared" si="2"/>
        <v>62.530432439775531</v>
      </c>
      <c r="H27" s="74">
        <f t="shared" si="3"/>
        <v>410.99922619609333</v>
      </c>
    </row>
    <row r="28" spans="2:14" x14ac:dyDescent="0.25">
      <c r="B28" s="79" t="s">
        <v>167</v>
      </c>
      <c r="C28" s="76">
        <v>326099.29000000004</v>
      </c>
      <c r="D28" s="76"/>
      <c r="E28" s="76"/>
      <c r="F28" s="76"/>
      <c r="G28" s="77">
        <f t="shared" si="2"/>
        <v>0</v>
      </c>
      <c r="H28" s="74"/>
    </row>
    <row r="29" spans="2:14" s="26" customFormat="1" x14ac:dyDescent="0.25">
      <c r="B29" s="63" t="s">
        <v>164</v>
      </c>
      <c r="C29" s="78">
        <f>+C30</f>
        <v>8556.35</v>
      </c>
      <c r="D29" s="78">
        <f t="shared" ref="D29:F29" si="13">+D30</f>
        <v>4638</v>
      </c>
      <c r="E29" s="78">
        <f t="shared" si="13"/>
        <v>4638</v>
      </c>
      <c r="F29" s="78">
        <f t="shared" si="13"/>
        <v>8454.75</v>
      </c>
      <c r="G29" s="74">
        <f t="shared" si="2"/>
        <v>98.812577793101028</v>
      </c>
      <c r="H29" s="74">
        <f t="shared" si="3"/>
        <v>182.29301423027167</v>
      </c>
    </row>
    <row r="30" spans="2:14" x14ac:dyDescent="0.25">
      <c r="B30" s="79" t="s">
        <v>165</v>
      </c>
      <c r="C30" s="76">
        <v>8556.35</v>
      </c>
      <c r="D30" s="76">
        <v>4638</v>
      </c>
      <c r="E30" s="76">
        <v>4638</v>
      </c>
      <c r="F30" s="34">
        <v>8454.75</v>
      </c>
      <c r="G30" s="77">
        <f t="shared" si="2"/>
        <v>98.812577793101028</v>
      </c>
      <c r="H30" s="77">
        <f t="shared" si="3"/>
        <v>182.29301423027167</v>
      </c>
    </row>
    <row r="31" spans="2:14" x14ac:dyDescent="0.25">
      <c r="C31" s="32"/>
      <c r="D31" s="32"/>
      <c r="E31" s="32"/>
      <c r="F31" s="32"/>
      <c r="G31" s="82"/>
      <c r="H31" s="82"/>
    </row>
    <row r="32" spans="2:14" x14ac:dyDescent="0.25">
      <c r="C32" s="32"/>
      <c r="D32" s="32"/>
      <c r="E32" s="32"/>
      <c r="F32" s="32"/>
      <c r="G32" s="82"/>
      <c r="H32" s="82"/>
    </row>
    <row r="33" spans="3:8" x14ac:dyDescent="0.25">
      <c r="C33" s="32"/>
      <c r="D33" s="32"/>
      <c r="E33" s="32"/>
      <c r="F33" s="32"/>
      <c r="G33" s="82"/>
      <c r="H33" s="82"/>
    </row>
    <row r="34" spans="3:8" x14ac:dyDescent="0.25">
      <c r="C34" s="32"/>
      <c r="D34" s="32"/>
      <c r="E34" s="32"/>
      <c r="F34" s="32"/>
      <c r="G34" s="82"/>
      <c r="H34" s="82"/>
    </row>
    <row r="35" spans="3:8" x14ac:dyDescent="0.25">
      <c r="C35" s="32"/>
      <c r="D35" s="32"/>
      <c r="E35" s="32"/>
      <c r="F35" s="32"/>
      <c r="G35" s="82"/>
      <c r="H35" s="82"/>
    </row>
    <row r="36" spans="3:8" x14ac:dyDescent="0.25">
      <c r="C36" s="32"/>
      <c r="D36" s="32"/>
      <c r="E36" s="32"/>
      <c r="F36" s="32"/>
      <c r="G36" s="82"/>
      <c r="H36" s="82"/>
    </row>
    <row r="37" spans="3:8" x14ac:dyDescent="0.25">
      <c r="C37" s="32"/>
      <c r="D37" s="32"/>
      <c r="E37" s="32"/>
      <c r="F37" s="32"/>
      <c r="G37" s="82"/>
      <c r="H37" s="82"/>
    </row>
    <row r="38" spans="3:8" x14ac:dyDescent="0.25">
      <c r="C38" s="32"/>
      <c r="D38" s="32"/>
      <c r="E38" s="32"/>
      <c r="F38" s="32"/>
      <c r="G38" s="82"/>
      <c r="H38" s="82"/>
    </row>
    <row r="39" spans="3:8" x14ac:dyDescent="0.25">
      <c r="C39" s="32"/>
      <c r="D39" s="32"/>
      <c r="E39" s="32"/>
      <c r="F39" s="32"/>
      <c r="G39" s="82"/>
      <c r="H39" s="82"/>
    </row>
    <row r="40" spans="3:8" x14ac:dyDescent="0.25">
      <c r="C40" s="32"/>
      <c r="D40" s="32"/>
      <c r="E40" s="32"/>
      <c r="F40" s="32"/>
      <c r="G40" s="82"/>
      <c r="H40" s="82"/>
    </row>
    <row r="41" spans="3:8" x14ac:dyDescent="0.25">
      <c r="C41" s="32"/>
      <c r="D41" s="32"/>
      <c r="E41" s="32"/>
      <c r="F41" s="32"/>
      <c r="G41" s="82"/>
      <c r="H41" s="82"/>
    </row>
    <row r="42" spans="3:8" x14ac:dyDescent="0.25">
      <c r="C42" s="32"/>
      <c r="D42" s="32"/>
      <c r="E42" s="32"/>
      <c r="F42" s="32"/>
      <c r="G42" s="82"/>
      <c r="H42" s="82"/>
    </row>
    <row r="43" spans="3:8" x14ac:dyDescent="0.25">
      <c r="C43" s="32"/>
      <c r="D43" s="32"/>
      <c r="E43" s="32"/>
      <c r="F43" s="32"/>
      <c r="G43" s="82"/>
      <c r="H43" s="82"/>
    </row>
    <row r="44" spans="3:8" x14ac:dyDescent="0.25">
      <c r="C44" s="32"/>
      <c r="D44" s="32"/>
      <c r="E44" s="32"/>
      <c r="F44" s="32"/>
      <c r="G44" s="82"/>
      <c r="H44" s="82"/>
    </row>
    <row r="45" spans="3:8" x14ac:dyDescent="0.25">
      <c r="C45" s="32"/>
      <c r="D45" s="32"/>
      <c r="E45" s="32"/>
      <c r="F45" s="32"/>
      <c r="G45" s="82"/>
      <c r="H45" s="82"/>
    </row>
    <row r="46" spans="3:8" x14ac:dyDescent="0.25">
      <c r="F46" s="32"/>
      <c r="G46" s="82"/>
      <c r="H46" s="82"/>
    </row>
    <row r="47" spans="3:8" x14ac:dyDescent="0.25">
      <c r="F47" s="32"/>
      <c r="G47" s="82"/>
      <c r="H47" s="82"/>
    </row>
    <row r="48" spans="3:8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</sheetData>
  <mergeCells count="1">
    <mergeCell ref="B2:H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zoomScaleNormal="100" workbookViewId="0">
      <selection activeCell="G12" sqref="G12"/>
    </sheetView>
  </sheetViews>
  <sheetFormatPr defaultColWidth="8.85546875" defaultRowHeight="15" x14ac:dyDescent="0.25"/>
  <cols>
    <col min="2" max="2" width="45.140625" customWidth="1"/>
    <col min="3" max="3" width="13.7109375" customWidth="1"/>
    <col min="4" max="4" width="15.7109375" customWidth="1"/>
    <col min="5" max="5" width="11.140625" bestFit="1" customWidth="1"/>
    <col min="6" max="6" width="13.7109375" customWidth="1"/>
    <col min="7" max="8" width="12.42578125" customWidth="1"/>
  </cols>
  <sheetData>
    <row r="1" spans="2:8" ht="18.75" x14ac:dyDescent="0.25">
      <c r="B1" s="35"/>
      <c r="C1" s="35"/>
      <c r="D1" s="35"/>
      <c r="E1" s="35"/>
      <c r="F1" s="37"/>
      <c r="G1" s="37"/>
      <c r="H1" s="37"/>
    </row>
    <row r="2" spans="2:8" ht="15.75" customHeight="1" x14ac:dyDescent="0.25">
      <c r="B2" s="138" t="s">
        <v>37</v>
      </c>
      <c r="C2" s="138"/>
      <c r="D2" s="138"/>
      <c r="E2" s="138"/>
      <c r="F2" s="138"/>
      <c r="G2" s="138"/>
      <c r="H2" s="138"/>
    </row>
    <row r="3" spans="2:8" ht="18.75" x14ac:dyDescent="0.25">
      <c r="B3" s="35"/>
      <c r="C3" s="35"/>
      <c r="D3" s="35"/>
      <c r="E3" s="35"/>
      <c r="F3" s="37"/>
      <c r="G3" s="37"/>
      <c r="H3" s="37"/>
    </row>
    <row r="4" spans="2:8" ht="38.25" x14ac:dyDescent="0.25">
      <c r="B4" s="38" t="s">
        <v>3</v>
      </c>
      <c r="C4" s="38" t="s">
        <v>214</v>
      </c>
      <c r="D4" s="38" t="s">
        <v>194</v>
      </c>
      <c r="E4" s="38" t="s">
        <v>195</v>
      </c>
      <c r="F4" s="38" t="s">
        <v>215</v>
      </c>
      <c r="G4" s="38" t="s">
        <v>22</v>
      </c>
      <c r="H4" s="38" t="s">
        <v>50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33</v>
      </c>
      <c r="H5" s="40" t="s">
        <v>34</v>
      </c>
    </row>
    <row r="6" spans="2:8" ht="15.75" customHeight="1" x14ac:dyDescent="0.25">
      <c r="B6" s="70" t="s">
        <v>47</v>
      </c>
      <c r="C6" s="71">
        <f>+C7</f>
        <v>3800583.3099999996</v>
      </c>
      <c r="D6" s="71">
        <f t="shared" ref="D6:F7" si="0">+D7</f>
        <v>3336395</v>
      </c>
      <c r="E6" s="71">
        <f t="shared" si="0"/>
        <v>3336395</v>
      </c>
      <c r="F6" s="71">
        <f t="shared" si="0"/>
        <v>3971713.7199999993</v>
      </c>
      <c r="G6" s="27">
        <f t="shared" ref="G6:G8" si="1">+F6/C6</f>
        <v>1.0450274065956469</v>
      </c>
      <c r="H6" s="27">
        <f>+F6/D6</f>
        <v>1.1904207145736638</v>
      </c>
    </row>
    <row r="7" spans="2:8" ht="15.75" customHeight="1" x14ac:dyDescent="0.25">
      <c r="B7" s="70" t="s">
        <v>168</v>
      </c>
      <c r="C7" s="71">
        <f>+C8</f>
        <v>3800583.3099999996</v>
      </c>
      <c r="D7" s="71">
        <f t="shared" si="0"/>
        <v>3336395</v>
      </c>
      <c r="E7" s="71">
        <f t="shared" si="0"/>
        <v>3336395</v>
      </c>
      <c r="F7" s="71">
        <f t="shared" si="0"/>
        <v>3971713.7199999993</v>
      </c>
      <c r="G7" s="27">
        <f t="shared" si="1"/>
        <v>1.0450274065956469</v>
      </c>
      <c r="H7" s="27">
        <f t="shared" ref="H7:H8" si="2">+F7/D7</f>
        <v>1.1904207145736638</v>
      </c>
    </row>
    <row r="8" spans="2:8" x14ac:dyDescent="0.25">
      <c r="B8" s="72" t="s">
        <v>169</v>
      </c>
      <c r="C8" s="46">
        <f>+SAŽETAK!G15</f>
        <v>3800583.3099999996</v>
      </c>
      <c r="D8" s="46">
        <f>+SAŽETAK!H15</f>
        <v>3336395</v>
      </c>
      <c r="E8" s="46">
        <f>+SAŽETAK!I15</f>
        <v>3336395</v>
      </c>
      <c r="F8" s="46">
        <f>+SAŽETAK!J15</f>
        <v>3971713.7199999993</v>
      </c>
      <c r="G8" s="27">
        <f t="shared" si="1"/>
        <v>1.0450274065956469</v>
      </c>
      <c r="H8" s="28">
        <f t="shared" si="2"/>
        <v>1.1904207145736638</v>
      </c>
    </row>
    <row r="10" spans="2:8" x14ac:dyDescent="0.25">
      <c r="B10" s="20"/>
      <c r="C10" s="20"/>
      <c r="D10" s="20"/>
      <c r="E10" s="20"/>
      <c r="F10" s="20"/>
      <c r="G10" s="20"/>
      <c r="H10" s="20"/>
    </row>
    <row r="11" spans="2:8" x14ac:dyDescent="0.25">
      <c r="B11" s="20"/>
      <c r="C11" s="20"/>
      <c r="D11" s="20"/>
      <c r="E11" s="20"/>
      <c r="F11" s="20"/>
      <c r="G11" s="20"/>
      <c r="H11" s="20"/>
    </row>
    <row r="12" spans="2:8" x14ac:dyDescent="0.25">
      <c r="B12" s="20"/>
      <c r="C12" s="20"/>
      <c r="D12" s="20"/>
      <c r="E12" s="20"/>
      <c r="F12" s="20"/>
      <c r="G12" s="20"/>
      <c r="H12" s="20"/>
    </row>
  </sheetData>
  <mergeCells count="1">
    <mergeCell ref="B2:H2"/>
  </mergeCells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08"/>
  <sheetViews>
    <sheetView zoomScaleNormal="100" workbookViewId="0">
      <selection activeCell="E17" sqref="E17"/>
    </sheetView>
  </sheetViews>
  <sheetFormatPr defaultColWidth="8.85546875" defaultRowHeight="15" x14ac:dyDescent="0.25"/>
  <cols>
    <col min="2" max="2" width="22.7109375" customWidth="1"/>
    <col min="3" max="3" width="38.28515625" customWidth="1"/>
    <col min="4" max="4" width="21.5703125" bestFit="1" customWidth="1"/>
    <col min="5" max="5" width="21.7109375" bestFit="1" customWidth="1"/>
    <col min="6" max="6" width="16.140625" style="32" bestFit="1" customWidth="1"/>
    <col min="7" max="7" width="14" bestFit="1" customWidth="1"/>
    <col min="10" max="12" width="11.7109375" bestFit="1" customWidth="1"/>
  </cols>
  <sheetData>
    <row r="1" spans="2:7" ht="18.75" x14ac:dyDescent="0.25">
      <c r="B1" s="35"/>
      <c r="C1" s="35"/>
      <c r="D1" s="35"/>
      <c r="E1" s="35"/>
      <c r="F1" s="36"/>
      <c r="G1" s="37"/>
    </row>
    <row r="2" spans="2:7" ht="18" customHeight="1" x14ac:dyDescent="0.25">
      <c r="B2" s="138" t="s">
        <v>6</v>
      </c>
      <c r="C2" s="138"/>
      <c r="D2" s="138"/>
      <c r="E2" s="138"/>
      <c r="F2" s="138"/>
      <c r="G2" s="138"/>
    </row>
    <row r="3" spans="2:7" ht="18.75" x14ac:dyDescent="0.25">
      <c r="B3" s="35"/>
      <c r="C3" s="35"/>
      <c r="D3" s="35"/>
      <c r="E3" s="35"/>
      <c r="F3" s="36"/>
      <c r="G3" s="37"/>
    </row>
    <row r="4" spans="2:7" ht="15.75" x14ac:dyDescent="0.25">
      <c r="B4" s="158" t="s">
        <v>59</v>
      </c>
      <c r="C4" s="158"/>
      <c r="D4" s="158"/>
      <c r="E4" s="158"/>
      <c r="F4" s="158"/>
      <c r="G4" s="158"/>
    </row>
    <row r="5" spans="2:7" ht="18.75" x14ac:dyDescent="0.25">
      <c r="B5" s="35"/>
      <c r="C5" s="35"/>
      <c r="D5" s="35"/>
      <c r="E5" s="35"/>
      <c r="F5" s="36"/>
      <c r="G5" s="37"/>
    </row>
    <row r="6" spans="2:7" ht="25.5" x14ac:dyDescent="0.25">
      <c r="B6" s="155" t="s">
        <v>3</v>
      </c>
      <c r="C6" s="157"/>
      <c r="D6" s="38" t="s">
        <v>194</v>
      </c>
      <c r="E6" s="38" t="s">
        <v>195</v>
      </c>
      <c r="F6" s="39" t="s">
        <v>216</v>
      </c>
      <c r="G6" s="38" t="s">
        <v>50</v>
      </c>
    </row>
    <row r="7" spans="2:7" s="24" customFormat="1" ht="11.25" x14ac:dyDescent="0.2">
      <c r="B7" s="152">
        <v>1</v>
      </c>
      <c r="C7" s="154"/>
      <c r="D7" s="40">
        <v>2</v>
      </c>
      <c r="E7" s="40">
        <v>3</v>
      </c>
      <c r="F7" s="41">
        <v>4</v>
      </c>
      <c r="G7" s="40" t="s">
        <v>221</v>
      </c>
    </row>
    <row r="8" spans="2:7" ht="25.5" x14ac:dyDescent="0.25">
      <c r="B8" s="42">
        <v>315</v>
      </c>
      <c r="C8" s="43" t="s">
        <v>198</v>
      </c>
      <c r="D8" s="44"/>
      <c r="E8" s="44"/>
      <c r="F8" s="45"/>
      <c r="G8" s="46"/>
    </row>
    <row r="9" spans="2:7" ht="13.9" customHeight="1" x14ac:dyDescent="0.25">
      <c r="B9" s="47" t="s">
        <v>181</v>
      </c>
      <c r="C9" s="48"/>
      <c r="D9" s="49"/>
      <c r="E9" s="49"/>
      <c r="F9" s="50"/>
      <c r="G9" s="51"/>
    </row>
    <row r="10" spans="2:7" ht="13.9" customHeight="1" x14ac:dyDescent="0.25">
      <c r="B10" s="52">
        <v>11</v>
      </c>
      <c r="C10" s="53" t="s">
        <v>182</v>
      </c>
      <c r="D10" s="44">
        <f>+'Rashodi prema izvorima finan'!D21</f>
        <v>3154506</v>
      </c>
      <c r="E10" s="44">
        <f>+'Rashodi prema izvorima finan'!E21</f>
        <v>3154506</v>
      </c>
      <c r="F10" s="54">
        <f>+'Rashodi prema izvorima finan'!F21</f>
        <v>3724685.0000000014</v>
      </c>
      <c r="G10" s="55">
        <f>+F10/E10*100</f>
        <v>118.07506468524711</v>
      </c>
    </row>
    <row r="11" spans="2:7" x14ac:dyDescent="0.25">
      <c r="B11" s="52">
        <v>43</v>
      </c>
      <c r="C11" s="53" t="s">
        <v>171</v>
      </c>
      <c r="D11" s="44">
        <f>+'Rashodi prema izvorima finan'!D25</f>
        <v>0</v>
      </c>
      <c r="E11" s="44">
        <f>+'Rashodi prema izvorima finan'!E25</f>
        <v>0</v>
      </c>
      <c r="F11" s="54">
        <f>+'Rashodi prema izvorima finan'!F25</f>
        <v>0</v>
      </c>
      <c r="G11" s="55"/>
    </row>
    <row r="12" spans="2:7" x14ac:dyDescent="0.25">
      <c r="B12" s="52">
        <v>31</v>
      </c>
      <c r="C12" s="53" t="s">
        <v>170</v>
      </c>
      <c r="D12" s="44">
        <f>+'Rashodi prema izvorima finan'!D23</f>
        <v>124266</v>
      </c>
      <c r="E12" s="44">
        <f>+'Rashodi prema izvorima finan'!E23</f>
        <v>124266</v>
      </c>
      <c r="F12" s="54">
        <f>+'Rashodi prema izvorima finan'!F23</f>
        <v>20806.030000000002</v>
      </c>
      <c r="G12" s="55">
        <f t="shared" ref="G12:G74" si="0">+F12/E12*100</f>
        <v>16.743139716414788</v>
      </c>
    </row>
    <row r="13" spans="2:7" x14ac:dyDescent="0.25">
      <c r="B13" s="52">
        <v>52</v>
      </c>
      <c r="C13" s="53" t="s">
        <v>172</v>
      </c>
      <c r="D13" s="44">
        <f>+'Rashodi prema izvorima finan'!D27</f>
        <v>52985</v>
      </c>
      <c r="E13" s="44">
        <f>+'Rashodi prema izvorima finan'!E27</f>
        <v>52985</v>
      </c>
      <c r="F13" s="44">
        <f>+'Rashodi prema izvorima finan'!F27</f>
        <v>217767.94000000003</v>
      </c>
      <c r="G13" s="44">
        <f>+'Rashodi prema izvorima finan'!G27</f>
        <v>62.530432439775531</v>
      </c>
    </row>
    <row r="14" spans="2:7" x14ac:dyDescent="0.25">
      <c r="B14" s="52">
        <v>56</v>
      </c>
      <c r="C14" s="53" t="s">
        <v>173</v>
      </c>
      <c r="D14" s="44">
        <f>+'Rashodi prema izvorima finan'!D28</f>
        <v>0</v>
      </c>
      <c r="E14" s="44">
        <f>+'Rashodi prema izvorima finan'!E28</f>
        <v>0</v>
      </c>
      <c r="F14" s="54">
        <f>+'Rashodi prema izvorima finan'!F28</f>
        <v>0</v>
      </c>
      <c r="G14" s="55"/>
    </row>
    <row r="15" spans="2:7" x14ac:dyDescent="0.25">
      <c r="B15" s="52">
        <v>61</v>
      </c>
      <c r="C15" s="53" t="s">
        <v>174</v>
      </c>
      <c r="D15" s="44">
        <f>+'Rashodi prema izvorima finan'!D30</f>
        <v>4638</v>
      </c>
      <c r="E15" s="44">
        <f>+'Rashodi prema izvorima finan'!E30</f>
        <v>4638</v>
      </c>
      <c r="F15" s="54">
        <f>+'Rashodi prema izvorima finan'!F30</f>
        <v>8454.75</v>
      </c>
      <c r="G15" s="55">
        <f t="shared" si="0"/>
        <v>182.29301423027167</v>
      </c>
    </row>
    <row r="16" spans="2:7" ht="13.9" customHeight="1" x14ac:dyDescent="0.25">
      <c r="B16" s="47" t="s">
        <v>179</v>
      </c>
      <c r="C16" s="48"/>
      <c r="D16" s="49"/>
      <c r="E16" s="49"/>
      <c r="F16" s="50"/>
      <c r="G16" s="56"/>
    </row>
    <row r="17" spans="2:12" ht="13.9" customHeight="1" x14ac:dyDescent="0.25">
      <c r="B17" s="57" t="s">
        <v>176</v>
      </c>
      <c r="C17" s="58" t="s">
        <v>175</v>
      </c>
      <c r="D17" s="59">
        <f>+D18+D62</f>
        <v>3336395</v>
      </c>
      <c r="E17" s="59">
        <f>+E18+E62</f>
        <v>3336395</v>
      </c>
      <c r="F17" s="59">
        <f>+F18+F62</f>
        <v>3971713.7199999979</v>
      </c>
      <c r="G17" s="60">
        <f t="shared" si="0"/>
        <v>119.04207145736633</v>
      </c>
    </row>
    <row r="18" spans="2:12" s="26" customFormat="1" ht="13.15" customHeight="1" x14ac:dyDescent="0.25">
      <c r="B18" s="61" t="s">
        <v>177</v>
      </c>
      <c r="C18" s="62" t="s">
        <v>180</v>
      </c>
      <c r="D18" s="59">
        <v>3154506</v>
      </c>
      <c r="E18" s="59">
        <v>3154506</v>
      </c>
      <c r="F18" s="59">
        <v>3724684.9999999981</v>
      </c>
      <c r="G18" s="60">
        <f t="shared" si="0"/>
        <v>118.07506468524703</v>
      </c>
      <c r="I18" s="120"/>
      <c r="J18" s="121"/>
      <c r="K18" s="121"/>
      <c r="L18" s="121"/>
    </row>
    <row r="19" spans="2:12" x14ac:dyDescent="0.25">
      <c r="B19" s="42" t="s">
        <v>79</v>
      </c>
      <c r="C19" s="63" t="s">
        <v>184</v>
      </c>
      <c r="D19" s="64">
        <v>1947799</v>
      </c>
      <c r="E19" s="64">
        <v>1947799</v>
      </c>
      <c r="F19" s="64">
        <v>2482435.2599999998</v>
      </c>
      <c r="G19" s="55">
        <f t="shared" si="0"/>
        <v>127.44822540724169</v>
      </c>
      <c r="I19" s="122"/>
      <c r="J19" s="123"/>
      <c r="K19" s="123"/>
      <c r="L19" s="123"/>
    </row>
    <row r="20" spans="2:12" x14ac:dyDescent="0.25">
      <c r="B20" s="52" t="s">
        <v>80</v>
      </c>
      <c r="C20" s="65" t="s">
        <v>30</v>
      </c>
      <c r="D20" s="45">
        <v>1584600</v>
      </c>
      <c r="E20" s="45">
        <v>1584600</v>
      </c>
      <c r="F20" s="45">
        <v>2270195</v>
      </c>
      <c r="G20" s="55">
        <f t="shared" si="0"/>
        <v>143.26612394295091</v>
      </c>
      <c r="I20" s="124"/>
      <c r="J20" s="32"/>
      <c r="K20" s="32"/>
      <c r="L20" s="32"/>
    </row>
    <row r="21" spans="2:12" x14ac:dyDescent="0.25">
      <c r="B21" s="52" t="s">
        <v>82</v>
      </c>
      <c r="C21" s="65" t="s">
        <v>81</v>
      </c>
      <c r="D21" s="45">
        <v>1758</v>
      </c>
      <c r="E21" s="45">
        <v>1758</v>
      </c>
      <c r="F21" s="45">
        <v>71974.36</v>
      </c>
      <c r="G21" s="55">
        <f t="shared" si="0"/>
        <v>4094.1046643913537</v>
      </c>
      <c r="I21" s="124"/>
      <c r="J21" s="32"/>
      <c r="K21" s="32"/>
      <c r="L21" s="32"/>
    </row>
    <row r="22" spans="2:12" x14ac:dyDescent="0.25">
      <c r="B22" s="52" t="s">
        <v>84</v>
      </c>
      <c r="C22" s="65" t="s">
        <v>83</v>
      </c>
      <c r="D22" s="45">
        <v>361441</v>
      </c>
      <c r="E22" s="45">
        <v>361441</v>
      </c>
      <c r="F22" s="45">
        <v>140265.90000000002</v>
      </c>
      <c r="G22" s="55">
        <f t="shared" si="0"/>
        <v>38.807412551426104</v>
      </c>
      <c r="I22" s="124"/>
      <c r="J22" s="32"/>
      <c r="K22" s="32"/>
      <c r="L22" s="32"/>
    </row>
    <row r="23" spans="2:12" s="26" customFormat="1" x14ac:dyDescent="0.25">
      <c r="B23" s="42" t="s">
        <v>86</v>
      </c>
      <c r="C23" s="63" t="s">
        <v>85</v>
      </c>
      <c r="D23" s="66">
        <v>98284</v>
      </c>
      <c r="E23" s="66">
        <v>98284</v>
      </c>
      <c r="F23" s="66">
        <v>117162.87000000001</v>
      </c>
      <c r="G23" s="67">
        <f t="shared" si="0"/>
        <v>119.20848764804038</v>
      </c>
      <c r="I23" s="122"/>
      <c r="J23" s="123"/>
      <c r="K23" s="123"/>
      <c r="L23" s="123"/>
    </row>
    <row r="24" spans="2:12" x14ac:dyDescent="0.25">
      <c r="B24" s="52" t="s">
        <v>160</v>
      </c>
      <c r="C24" s="65" t="s">
        <v>85</v>
      </c>
      <c r="D24" s="45">
        <v>98284</v>
      </c>
      <c r="E24" s="45">
        <v>98284</v>
      </c>
      <c r="F24" s="45">
        <v>117162.87000000001</v>
      </c>
      <c r="G24" s="55">
        <f t="shared" si="0"/>
        <v>119.20848764804038</v>
      </c>
      <c r="I24" s="124"/>
      <c r="J24" s="32"/>
      <c r="K24" s="32"/>
      <c r="L24" s="32"/>
    </row>
    <row r="25" spans="2:12" s="26" customFormat="1" x14ac:dyDescent="0.25">
      <c r="B25" s="42" t="s">
        <v>87</v>
      </c>
      <c r="C25" s="63" t="s">
        <v>185</v>
      </c>
      <c r="D25" s="66">
        <v>321387</v>
      </c>
      <c r="E25" s="66">
        <v>321387</v>
      </c>
      <c r="F25" s="66">
        <v>381454.63999999996</v>
      </c>
      <c r="G25" s="67">
        <f t="shared" si="0"/>
        <v>118.69012747870946</v>
      </c>
      <c r="I25" s="122"/>
      <c r="J25" s="123"/>
      <c r="K25" s="123"/>
      <c r="L25" s="123"/>
    </row>
    <row r="26" spans="2:12" x14ac:dyDescent="0.25">
      <c r="B26" s="52" t="s">
        <v>89</v>
      </c>
      <c r="C26" s="65" t="s">
        <v>186</v>
      </c>
      <c r="D26" s="45">
        <v>321387</v>
      </c>
      <c r="E26" s="45">
        <v>321387</v>
      </c>
      <c r="F26" s="45">
        <v>381454.63999999996</v>
      </c>
      <c r="G26" s="55">
        <f t="shared" si="0"/>
        <v>118.69012747870946</v>
      </c>
      <c r="I26" s="124"/>
      <c r="J26" s="32"/>
      <c r="K26" s="32"/>
      <c r="L26" s="32"/>
    </row>
    <row r="27" spans="2:12" x14ac:dyDescent="0.25">
      <c r="B27" s="42" t="s">
        <v>91</v>
      </c>
      <c r="C27" s="63" t="s">
        <v>31</v>
      </c>
      <c r="D27" s="64">
        <v>63907</v>
      </c>
      <c r="E27" s="64">
        <v>63907</v>
      </c>
      <c r="F27" s="64">
        <v>65090.710000000006</v>
      </c>
      <c r="G27" s="67">
        <f t="shared" si="0"/>
        <v>101.85223840893801</v>
      </c>
      <c r="I27" s="122"/>
      <c r="J27" s="123"/>
      <c r="K27" s="123"/>
      <c r="L27" s="123"/>
    </row>
    <row r="28" spans="2:12" x14ac:dyDescent="0.25">
      <c r="B28" s="52" t="s">
        <v>92</v>
      </c>
      <c r="C28" s="65" t="s">
        <v>32</v>
      </c>
      <c r="D28" s="45">
        <v>4181</v>
      </c>
      <c r="E28" s="45">
        <v>4181</v>
      </c>
      <c r="F28" s="45">
        <v>2787.26</v>
      </c>
      <c r="G28" s="55">
        <f t="shared" si="0"/>
        <v>66.664912700310936</v>
      </c>
      <c r="I28" s="124"/>
      <c r="J28" s="32"/>
      <c r="K28" s="32"/>
      <c r="L28" s="32"/>
    </row>
    <row r="29" spans="2:12" ht="25.5" x14ac:dyDescent="0.25">
      <c r="B29" s="52" t="s">
        <v>94</v>
      </c>
      <c r="C29" s="65" t="s">
        <v>93</v>
      </c>
      <c r="D29" s="45">
        <v>58333</v>
      </c>
      <c r="E29" s="45">
        <v>58333</v>
      </c>
      <c r="F29" s="45">
        <v>59335.15</v>
      </c>
      <c r="G29" s="55">
        <f t="shared" si="0"/>
        <v>101.71798124560712</v>
      </c>
      <c r="I29" s="124"/>
      <c r="J29" s="32"/>
      <c r="K29" s="32"/>
      <c r="L29" s="32"/>
    </row>
    <row r="30" spans="2:12" x14ac:dyDescent="0.25">
      <c r="B30" s="52" t="s">
        <v>96</v>
      </c>
      <c r="C30" s="65" t="s">
        <v>95</v>
      </c>
      <c r="D30" s="45">
        <v>1393</v>
      </c>
      <c r="E30" s="45">
        <v>1393</v>
      </c>
      <c r="F30" s="45">
        <v>2968.3</v>
      </c>
      <c r="G30" s="55">
        <f t="shared" si="0"/>
        <v>213.08686288585784</v>
      </c>
      <c r="I30" s="124"/>
      <c r="J30" s="32"/>
      <c r="K30" s="32"/>
      <c r="L30" s="32"/>
    </row>
    <row r="31" spans="2:12" x14ac:dyDescent="0.25">
      <c r="B31" s="42" t="s">
        <v>97</v>
      </c>
      <c r="C31" s="63" t="s">
        <v>187</v>
      </c>
      <c r="D31" s="64">
        <v>457095</v>
      </c>
      <c r="E31" s="64">
        <v>397095</v>
      </c>
      <c r="F31" s="64">
        <v>327499.06999999995</v>
      </c>
      <c r="G31" s="67">
        <f t="shared" si="0"/>
        <v>82.473732985809434</v>
      </c>
      <c r="I31" s="122"/>
      <c r="J31" s="123"/>
      <c r="K31" s="123"/>
      <c r="L31" s="123"/>
    </row>
    <row r="32" spans="2:12" x14ac:dyDescent="0.25">
      <c r="B32" s="52" t="s">
        <v>99</v>
      </c>
      <c r="C32" s="65" t="s">
        <v>98</v>
      </c>
      <c r="D32" s="45">
        <v>41808</v>
      </c>
      <c r="E32" s="45">
        <v>41808</v>
      </c>
      <c r="F32" s="45">
        <v>41068.959999999999</v>
      </c>
      <c r="G32" s="55">
        <f t="shared" si="0"/>
        <v>98.232300038270182</v>
      </c>
      <c r="I32" s="124"/>
      <c r="J32" s="32"/>
      <c r="K32" s="32"/>
      <c r="L32" s="32"/>
    </row>
    <row r="33" spans="2:12" x14ac:dyDescent="0.25">
      <c r="B33" s="52" t="s">
        <v>101</v>
      </c>
      <c r="C33" s="65" t="s">
        <v>100</v>
      </c>
      <c r="D33" s="45">
        <v>125423</v>
      </c>
      <c r="E33" s="45">
        <v>125423</v>
      </c>
      <c r="F33" s="45">
        <v>161288.03</v>
      </c>
      <c r="G33" s="55">
        <f t="shared" si="0"/>
        <v>128.59525764811877</v>
      </c>
      <c r="I33" s="124"/>
      <c r="J33" s="32"/>
      <c r="K33" s="32"/>
      <c r="L33" s="32"/>
    </row>
    <row r="34" spans="2:12" x14ac:dyDescent="0.25">
      <c r="B34" s="52" t="s">
        <v>103</v>
      </c>
      <c r="C34" s="65" t="s">
        <v>102</v>
      </c>
      <c r="D34" s="45">
        <v>278717</v>
      </c>
      <c r="E34" s="45">
        <v>218717</v>
      </c>
      <c r="F34" s="45">
        <v>87355.19</v>
      </c>
      <c r="G34" s="55">
        <f t="shared" si="0"/>
        <v>39.939826350946653</v>
      </c>
      <c r="I34" s="124"/>
      <c r="J34" s="32"/>
      <c r="K34" s="32"/>
      <c r="L34" s="32"/>
    </row>
    <row r="35" spans="2:12" ht="25.5" x14ac:dyDescent="0.25">
      <c r="B35" s="65">
        <v>3224</v>
      </c>
      <c r="C35" s="65" t="s">
        <v>205</v>
      </c>
      <c r="D35" s="45">
        <v>6968</v>
      </c>
      <c r="E35" s="45">
        <v>6968</v>
      </c>
      <c r="F35" s="45">
        <v>10038.279999999999</v>
      </c>
      <c r="G35" s="55">
        <f t="shared" si="0"/>
        <v>144.06257175660159</v>
      </c>
      <c r="I35" s="124"/>
      <c r="J35" s="32"/>
      <c r="K35" s="32"/>
      <c r="L35" s="32"/>
    </row>
    <row r="36" spans="2:12" x14ac:dyDescent="0.25">
      <c r="B36" s="52" t="s">
        <v>105</v>
      </c>
      <c r="C36" s="65" t="s">
        <v>104</v>
      </c>
      <c r="D36" s="45">
        <v>2786</v>
      </c>
      <c r="E36" s="45">
        <v>2786</v>
      </c>
      <c r="F36" s="45">
        <v>23758.5</v>
      </c>
      <c r="G36" s="55">
        <f t="shared" si="0"/>
        <v>852.78176597272068</v>
      </c>
      <c r="I36" s="124"/>
      <c r="J36" s="32"/>
      <c r="K36" s="32"/>
      <c r="L36" s="32"/>
    </row>
    <row r="37" spans="2:12" x14ac:dyDescent="0.25">
      <c r="B37" s="52" t="s">
        <v>107</v>
      </c>
      <c r="C37" s="65" t="s">
        <v>188</v>
      </c>
      <c r="D37" s="45">
        <v>1393</v>
      </c>
      <c r="E37" s="45">
        <v>1393</v>
      </c>
      <c r="F37" s="45">
        <v>3990.1099999999997</v>
      </c>
      <c r="G37" s="55">
        <f t="shared" si="0"/>
        <v>286.44005743000713</v>
      </c>
      <c r="I37" s="124"/>
      <c r="J37" s="32"/>
      <c r="K37" s="32"/>
      <c r="L37" s="32"/>
    </row>
    <row r="38" spans="2:12" x14ac:dyDescent="0.25">
      <c r="B38" s="42" t="s">
        <v>108</v>
      </c>
      <c r="C38" s="63" t="s">
        <v>189</v>
      </c>
      <c r="D38" s="66">
        <v>190696</v>
      </c>
      <c r="E38" s="66">
        <v>246696</v>
      </c>
      <c r="F38" s="66">
        <v>282653.46000000002</v>
      </c>
      <c r="G38" s="67">
        <f t="shared" si="0"/>
        <v>114.57561533223077</v>
      </c>
      <c r="I38" s="122"/>
      <c r="J38" s="123"/>
      <c r="K38" s="123"/>
      <c r="L38" s="123"/>
    </row>
    <row r="39" spans="2:12" x14ac:dyDescent="0.25">
      <c r="B39" s="52" t="s">
        <v>110</v>
      </c>
      <c r="C39" s="65" t="s">
        <v>109</v>
      </c>
      <c r="D39" s="45">
        <v>9058</v>
      </c>
      <c r="E39" s="45">
        <v>9058</v>
      </c>
      <c r="F39" s="45">
        <v>7861.42</v>
      </c>
      <c r="G39" s="55">
        <f t="shared" si="0"/>
        <v>86.789799072642964</v>
      </c>
      <c r="I39" s="124"/>
      <c r="J39" s="32"/>
      <c r="K39" s="32"/>
      <c r="L39" s="32"/>
    </row>
    <row r="40" spans="2:12" x14ac:dyDescent="0.25">
      <c r="B40" s="52" t="s">
        <v>112</v>
      </c>
      <c r="C40" s="65" t="s">
        <v>111</v>
      </c>
      <c r="D40" s="45">
        <v>27871</v>
      </c>
      <c r="E40" s="45">
        <v>27871</v>
      </c>
      <c r="F40" s="45">
        <v>55474.8</v>
      </c>
      <c r="G40" s="55">
        <f t="shared" si="0"/>
        <v>199.04129740590579</v>
      </c>
      <c r="I40" s="124"/>
      <c r="J40" s="32"/>
      <c r="K40" s="32"/>
      <c r="L40" s="32"/>
    </row>
    <row r="41" spans="2:12" x14ac:dyDescent="0.25">
      <c r="B41" s="52">
        <v>3233</v>
      </c>
      <c r="C41" s="65" t="s">
        <v>206</v>
      </c>
      <c r="D41" s="45">
        <v>1393</v>
      </c>
      <c r="E41" s="45">
        <v>1393</v>
      </c>
      <c r="F41" s="45">
        <v>6920</v>
      </c>
      <c r="G41" s="55">
        <f t="shared" si="0"/>
        <v>496.76956209619527</v>
      </c>
      <c r="I41" s="124"/>
      <c r="J41" s="32"/>
      <c r="K41" s="32"/>
      <c r="L41" s="32"/>
    </row>
    <row r="42" spans="2:12" x14ac:dyDescent="0.25">
      <c r="B42" s="52" t="s">
        <v>114</v>
      </c>
      <c r="C42" s="65" t="s">
        <v>113</v>
      </c>
      <c r="D42" s="45">
        <v>27872</v>
      </c>
      <c r="E42" s="45">
        <v>27872</v>
      </c>
      <c r="F42" s="45">
        <v>35574.31</v>
      </c>
      <c r="G42" s="55">
        <f t="shared" si="0"/>
        <v>127.63457950631458</v>
      </c>
      <c r="I42" s="124"/>
      <c r="J42" s="32"/>
      <c r="K42" s="32"/>
      <c r="L42" s="32"/>
    </row>
    <row r="43" spans="2:12" x14ac:dyDescent="0.25">
      <c r="B43" s="52" t="s">
        <v>116</v>
      </c>
      <c r="C43" s="65" t="s">
        <v>115</v>
      </c>
      <c r="D43" s="45">
        <v>102382</v>
      </c>
      <c r="E43" s="45">
        <v>127382</v>
      </c>
      <c r="F43" s="45">
        <v>122184.23000000001</v>
      </c>
      <c r="G43" s="55">
        <f t="shared" si="0"/>
        <v>95.919541222464716</v>
      </c>
      <c r="I43" s="124"/>
      <c r="J43" s="32"/>
      <c r="K43" s="32"/>
      <c r="L43" s="32"/>
    </row>
    <row r="44" spans="2:12" x14ac:dyDescent="0.25">
      <c r="B44" s="52" t="s">
        <v>118</v>
      </c>
      <c r="C44" s="65" t="s">
        <v>117</v>
      </c>
      <c r="D44" s="45">
        <v>15153</v>
      </c>
      <c r="E44" s="45">
        <v>15153</v>
      </c>
      <c r="F44" s="45">
        <v>12479.32</v>
      </c>
      <c r="G44" s="55">
        <f t="shared" si="0"/>
        <v>82.355441166765658</v>
      </c>
      <c r="I44" s="124"/>
      <c r="J44" s="32"/>
      <c r="K44" s="32"/>
      <c r="L44" s="32"/>
    </row>
    <row r="45" spans="2:12" x14ac:dyDescent="0.25">
      <c r="B45" s="52" t="s">
        <v>120</v>
      </c>
      <c r="C45" s="65" t="s">
        <v>119</v>
      </c>
      <c r="D45" s="45">
        <v>1393</v>
      </c>
      <c r="E45" s="45">
        <v>32393</v>
      </c>
      <c r="F45" s="45">
        <v>32921.899999999994</v>
      </c>
      <c r="G45" s="55">
        <f t="shared" si="0"/>
        <v>101.63276016423299</v>
      </c>
      <c r="I45" s="124"/>
      <c r="J45" s="32"/>
      <c r="K45" s="32"/>
      <c r="L45" s="32"/>
    </row>
    <row r="46" spans="2:12" x14ac:dyDescent="0.25">
      <c r="B46" s="52">
        <v>3238</v>
      </c>
      <c r="C46" s="65" t="s">
        <v>197</v>
      </c>
      <c r="D46" s="45">
        <v>2787</v>
      </c>
      <c r="E46" s="45">
        <v>2787</v>
      </c>
      <c r="F46" s="45">
        <v>5546.4</v>
      </c>
      <c r="G46" s="55">
        <f t="shared" si="0"/>
        <v>199.00968783638319</v>
      </c>
      <c r="I46" s="124"/>
      <c r="J46" s="32"/>
      <c r="K46" s="32"/>
      <c r="L46" s="32"/>
    </row>
    <row r="47" spans="2:12" x14ac:dyDescent="0.25">
      <c r="B47" s="52" t="s">
        <v>122</v>
      </c>
      <c r="C47" s="65" t="s">
        <v>121</v>
      </c>
      <c r="D47" s="45">
        <v>2787</v>
      </c>
      <c r="E47" s="45">
        <v>2787</v>
      </c>
      <c r="F47" s="45">
        <v>3691.08</v>
      </c>
      <c r="G47" s="55">
        <f t="shared" si="0"/>
        <v>132.43918191603873</v>
      </c>
      <c r="I47" s="124"/>
      <c r="J47" s="32"/>
      <c r="K47" s="32"/>
      <c r="L47" s="32"/>
    </row>
    <row r="48" spans="2:12" x14ac:dyDescent="0.25">
      <c r="B48" s="42" t="s">
        <v>123</v>
      </c>
      <c r="C48" s="63" t="s">
        <v>190</v>
      </c>
      <c r="D48" s="66">
        <v>2647</v>
      </c>
      <c r="E48" s="66">
        <v>5647</v>
      </c>
      <c r="F48" s="66">
        <v>4696.37</v>
      </c>
      <c r="G48" s="67">
        <f t="shared" si="0"/>
        <v>83.165751726580481</v>
      </c>
      <c r="I48" s="122"/>
      <c r="J48" s="123"/>
      <c r="K48" s="123"/>
      <c r="L48" s="123"/>
    </row>
    <row r="49" spans="2:12" ht="25.5" x14ac:dyDescent="0.25">
      <c r="B49" s="52" t="s">
        <v>125</v>
      </c>
      <c r="C49" s="65" t="s">
        <v>124</v>
      </c>
      <c r="D49" s="45">
        <v>1393</v>
      </c>
      <c r="E49" s="45">
        <v>1393</v>
      </c>
      <c r="F49" s="45">
        <v>1688.1</v>
      </c>
      <c r="G49" s="55">
        <f t="shared" si="0"/>
        <v>121.18449389806175</v>
      </c>
      <c r="I49" s="124"/>
      <c r="J49" s="32"/>
      <c r="K49" s="32"/>
      <c r="L49" s="32"/>
    </row>
    <row r="50" spans="2:12" x14ac:dyDescent="0.25">
      <c r="B50" s="52" t="s">
        <v>127</v>
      </c>
      <c r="C50" s="65" t="s">
        <v>126</v>
      </c>
      <c r="D50" s="45">
        <v>836</v>
      </c>
      <c r="E50" s="45">
        <v>3836</v>
      </c>
      <c r="F50" s="45">
        <v>2071.5100000000002</v>
      </c>
      <c r="G50" s="55">
        <f t="shared" si="0"/>
        <v>54.001824817518255</v>
      </c>
      <c r="I50" s="124"/>
      <c r="J50" s="32"/>
      <c r="K50" s="32"/>
      <c r="L50" s="32"/>
    </row>
    <row r="51" spans="2:12" x14ac:dyDescent="0.25">
      <c r="B51" s="52">
        <v>3294</v>
      </c>
      <c r="C51" s="119" t="s">
        <v>196</v>
      </c>
      <c r="D51" s="45"/>
      <c r="E51" s="45"/>
      <c r="F51" s="45">
        <v>25</v>
      </c>
      <c r="G51" s="55"/>
      <c r="I51" s="124"/>
      <c r="J51" s="32"/>
      <c r="K51" s="32"/>
      <c r="L51" s="32"/>
    </row>
    <row r="52" spans="2:12" x14ac:dyDescent="0.25">
      <c r="B52" s="52" t="s">
        <v>129</v>
      </c>
      <c r="C52" s="65" t="s">
        <v>128</v>
      </c>
      <c r="D52" s="45">
        <v>140</v>
      </c>
      <c r="E52" s="45">
        <v>140</v>
      </c>
      <c r="F52" s="45">
        <v>891.76</v>
      </c>
      <c r="G52" s="55">
        <f t="shared" si="0"/>
        <v>636.97142857142853</v>
      </c>
      <c r="I52" s="124"/>
      <c r="J52" s="32"/>
      <c r="K52" s="32"/>
      <c r="L52" s="32"/>
    </row>
    <row r="53" spans="2:12" x14ac:dyDescent="0.25">
      <c r="B53" s="52">
        <v>3299</v>
      </c>
      <c r="C53" s="65" t="s">
        <v>190</v>
      </c>
      <c r="D53" s="45">
        <v>278</v>
      </c>
      <c r="E53" s="45">
        <v>278</v>
      </c>
      <c r="F53" s="45">
        <v>20</v>
      </c>
      <c r="G53" s="55">
        <f t="shared" si="0"/>
        <v>7.1942446043165464</v>
      </c>
      <c r="I53" s="124"/>
      <c r="J53" s="32"/>
      <c r="K53" s="32"/>
      <c r="L53" s="32"/>
    </row>
    <row r="54" spans="2:12" x14ac:dyDescent="0.25">
      <c r="B54" s="42" t="s">
        <v>131</v>
      </c>
      <c r="C54" s="63" t="s">
        <v>191</v>
      </c>
      <c r="D54" s="66">
        <v>1533</v>
      </c>
      <c r="E54" s="66">
        <v>2533</v>
      </c>
      <c r="F54" s="66">
        <v>2384.58</v>
      </c>
      <c r="G54" s="67">
        <f t="shared" si="0"/>
        <v>94.140544808527437</v>
      </c>
      <c r="I54" s="122"/>
      <c r="J54" s="123"/>
      <c r="K54" s="123"/>
      <c r="L54" s="123"/>
    </row>
    <row r="55" spans="2:12" x14ac:dyDescent="0.25">
      <c r="B55" s="52" t="s">
        <v>133</v>
      </c>
      <c r="C55" s="65" t="s">
        <v>132</v>
      </c>
      <c r="D55" s="45">
        <v>1393</v>
      </c>
      <c r="E55" s="45">
        <v>2393</v>
      </c>
      <c r="F55" s="45">
        <v>2379.89</v>
      </c>
      <c r="G55" s="55">
        <f t="shared" si="0"/>
        <v>99.452152110321762</v>
      </c>
      <c r="I55" s="124"/>
      <c r="J55" s="32"/>
      <c r="K55" s="32"/>
      <c r="L55" s="32"/>
    </row>
    <row r="56" spans="2:12" x14ac:dyDescent="0.25">
      <c r="B56" s="52">
        <v>3433</v>
      </c>
      <c r="C56" s="65" t="s">
        <v>199</v>
      </c>
      <c r="D56" s="45">
        <v>140</v>
      </c>
      <c r="E56" s="45">
        <v>140</v>
      </c>
      <c r="F56" s="45">
        <v>4.6900000000000004</v>
      </c>
      <c r="G56" s="55">
        <f t="shared" si="0"/>
        <v>3.35</v>
      </c>
      <c r="I56" s="124"/>
      <c r="J56" s="32"/>
      <c r="K56" s="32"/>
      <c r="L56" s="32"/>
    </row>
    <row r="57" spans="2:12" s="26" customFormat="1" ht="13.15" customHeight="1" x14ac:dyDescent="0.25">
      <c r="B57" s="42" t="s">
        <v>134</v>
      </c>
      <c r="C57" s="63" t="s">
        <v>192</v>
      </c>
      <c r="D57" s="66">
        <v>71158</v>
      </c>
      <c r="E57" s="66">
        <v>71158</v>
      </c>
      <c r="F57" s="66">
        <v>24341.54</v>
      </c>
      <c r="G57" s="67">
        <f t="shared" si="0"/>
        <v>34.207734899800442</v>
      </c>
      <c r="I57" s="122"/>
      <c r="J57" s="123"/>
      <c r="K57" s="123"/>
      <c r="L57" s="123"/>
    </row>
    <row r="58" spans="2:12" s="26" customFormat="1" x14ac:dyDescent="0.25">
      <c r="B58" s="52" t="s">
        <v>136</v>
      </c>
      <c r="C58" s="65" t="s">
        <v>193</v>
      </c>
      <c r="D58" s="45">
        <v>1479</v>
      </c>
      <c r="E58" s="45">
        <v>1479</v>
      </c>
      <c r="F58" s="45">
        <v>5463.57</v>
      </c>
      <c r="G58" s="55">
        <f t="shared" si="0"/>
        <v>369.40973630831644</v>
      </c>
      <c r="I58" s="124"/>
      <c r="J58" s="32"/>
      <c r="K58" s="32"/>
      <c r="L58" s="32"/>
    </row>
    <row r="59" spans="2:12" s="26" customFormat="1" x14ac:dyDescent="0.25">
      <c r="B59" s="52" t="s">
        <v>138</v>
      </c>
      <c r="C59" s="65" t="s">
        <v>137</v>
      </c>
      <c r="D59" s="45">
        <v>69679</v>
      </c>
      <c r="E59" s="45">
        <v>69679</v>
      </c>
      <c r="F59" s="45">
        <v>18877.97</v>
      </c>
      <c r="G59" s="55">
        <f t="shared" si="0"/>
        <v>27.092768265905082</v>
      </c>
      <c r="I59" s="124"/>
      <c r="J59" s="32"/>
      <c r="K59" s="32"/>
      <c r="L59" s="32"/>
    </row>
    <row r="60" spans="2:12" s="26" customFormat="1" x14ac:dyDescent="0.25">
      <c r="B60" s="63">
        <v>422</v>
      </c>
      <c r="C60" s="63" t="s">
        <v>158</v>
      </c>
      <c r="D60" s="66"/>
      <c r="E60" s="66"/>
      <c r="F60" s="66">
        <v>36966.5</v>
      </c>
      <c r="G60" s="55"/>
      <c r="I60" s="122"/>
      <c r="J60" s="123"/>
      <c r="K60" s="123"/>
      <c r="L60" s="123"/>
    </row>
    <row r="61" spans="2:12" x14ac:dyDescent="0.25">
      <c r="B61" s="65">
        <v>4227</v>
      </c>
      <c r="C61" s="65" t="s">
        <v>139</v>
      </c>
      <c r="D61" s="65"/>
      <c r="E61" s="45"/>
      <c r="F61" s="45">
        <v>36966.5</v>
      </c>
      <c r="G61" s="55"/>
      <c r="I61" s="124"/>
      <c r="J61" s="32"/>
      <c r="K61" s="32"/>
      <c r="L61" s="32"/>
    </row>
    <row r="62" spans="2:12" s="26" customFormat="1" x14ac:dyDescent="0.25">
      <c r="B62" s="61" t="s">
        <v>178</v>
      </c>
      <c r="C62" s="62" t="s">
        <v>183</v>
      </c>
      <c r="D62" s="68">
        <v>181889</v>
      </c>
      <c r="E62" s="68">
        <v>181889</v>
      </c>
      <c r="F62" s="68">
        <v>247028.71999999997</v>
      </c>
      <c r="G62" s="69">
        <f t="shared" si="0"/>
        <v>135.81289687666654</v>
      </c>
      <c r="I62" s="120"/>
      <c r="J62" s="121"/>
      <c r="K62" s="121"/>
      <c r="L62" s="121"/>
    </row>
    <row r="63" spans="2:12" s="26" customFormat="1" x14ac:dyDescent="0.25">
      <c r="B63" s="42" t="s">
        <v>79</v>
      </c>
      <c r="C63" s="63" t="s">
        <v>184</v>
      </c>
      <c r="D63" s="66">
        <v>11076</v>
      </c>
      <c r="E63" s="66">
        <v>11076</v>
      </c>
      <c r="F63" s="66">
        <v>41667.629999999997</v>
      </c>
      <c r="G63" s="67">
        <f t="shared" si="0"/>
        <v>376.19745395449621</v>
      </c>
      <c r="I63" s="122"/>
      <c r="J63" s="123"/>
      <c r="K63" s="123"/>
      <c r="L63" s="123"/>
    </row>
    <row r="64" spans="2:12" s="26" customFormat="1" x14ac:dyDescent="0.25">
      <c r="B64" s="52" t="s">
        <v>80</v>
      </c>
      <c r="C64" s="65" t="s">
        <v>30</v>
      </c>
      <c r="D64" s="45">
        <v>11076</v>
      </c>
      <c r="E64" s="45">
        <v>11076</v>
      </c>
      <c r="F64" s="45">
        <v>41667.629999999997</v>
      </c>
      <c r="G64" s="55">
        <f t="shared" si="0"/>
        <v>376.19745395449621</v>
      </c>
      <c r="I64" s="124"/>
      <c r="J64" s="32"/>
      <c r="K64" s="32"/>
      <c r="L64" s="32"/>
    </row>
    <row r="65" spans="2:12" x14ac:dyDescent="0.25">
      <c r="B65" s="42" t="s">
        <v>86</v>
      </c>
      <c r="C65" s="63" t="s">
        <v>85</v>
      </c>
      <c r="D65" s="66">
        <v>21841</v>
      </c>
      <c r="E65" s="66">
        <v>21841</v>
      </c>
      <c r="F65" s="66">
        <v>10752</v>
      </c>
      <c r="G65" s="67">
        <f t="shared" si="0"/>
        <v>49.228515177876467</v>
      </c>
      <c r="I65" s="122"/>
      <c r="J65" s="123"/>
      <c r="K65" s="123"/>
      <c r="L65" s="123"/>
    </row>
    <row r="66" spans="2:12" x14ac:dyDescent="0.25">
      <c r="B66" s="52" t="s">
        <v>160</v>
      </c>
      <c r="C66" s="65" t="s">
        <v>85</v>
      </c>
      <c r="D66" s="45">
        <v>21841</v>
      </c>
      <c r="E66" s="45">
        <v>21841</v>
      </c>
      <c r="F66" s="45">
        <v>10752</v>
      </c>
      <c r="G66" s="55">
        <f t="shared" si="0"/>
        <v>49.228515177876467</v>
      </c>
      <c r="I66" s="124"/>
      <c r="J66" s="32"/>
      <c r="K66" s="32"/>
      <c r="L66" s="32"/>
    </row>
    <row r="67" spans="2:12" x14ac:dyDescent="0.25">
      <c r="B67" s="42" t="s">
        <v>87</v>
      </c>
      <c r="C67" s="63" t="s">
        <v>185</v>
      </c>
      <c r="D67" s="66"/>
      <c r="E67" s="66"/>
      <c r="F67" s="66">
        <v>6686.61</v>
      </c>
      <c r="G67" s="67"/>
      <c r="I67" s="122"/>
      <c r="J67" s="123"/>
      <c r="K67" s="123"/>
      <c r="L67" s="123"/>
    </row>
    <row r="68" spans="2:12" s="26" customFormat="1" x14ac:dyDescent="0.25">
      <c r="B68" s="52" t="s">
        <v>89</v>
      </c>
      <c r="C68" s="65" t="s">
        <v>186</v>
      </c>
      <c r="D68" s="45"/>
      <c r="E68" s="45"/>
      <c r="F68" s="45">
        <v>6686.61</v>
      </c>
      <c r="G68" s="55"/>
      <c r="I68" s="124"/>
      <c r="J68" s="32"/>
      <c r="K68" s="32"/>
      <c r="L68" s="32"/>
    </row>
    <row r="69" spans="2:12" x14ac:dyDescent="0.25">
      <c r="B69" s="42" t="s">
        <v>91</v>
      </c>
      <c r="C69" s="63" t="s">
        <v>31</v>
      </c>
      <c r="D69" s="66">
        <v>19418</v>
      </c>
      <c r="E69" s="66">
        <v>19418</v>
      </c>
      <c r="F69" s="66">
        <v>25822.14</v>
      </c>
      <c r="G69" s="67">
        <f t="shared" si="0"/>
        <v>132.98043052837573</v>
      </c>
      <c r="I69" s="122"/>
      <c r="J69" s="123"/>
      <c r="K69" s="123"/>
      <c r="L69" s="123"/>
    </row>
    <row r="70" spans="2:12" x14ac:dyDescent="0.25">
      <c r="B70" s="52" t="s">
        <v>92</v>
      </c>
      <c r="C70" s="65" t="s">
        <v>32</v>
      </c>
      <c r="D70" s="45">
        <v>12641</v>
      </c>
      <c r="E70" s="45">
        <v>12641</v>
      </c>
      <c r="F70" s="45">
        <v>20261.71</v>
      </c>
      <c r="G70" s="55">
        <f t="shared" si="0"/>
        <v>160.28565778023889</v>
      </c>
      <c r="I70" s="124"/>
      <c r="J70" s="32"/>
      <c r="K70" s="32"/>
      <c r="L70" s="32"/>
    </row>
    <row r="71" spans="2:12" s="26" customFormat="1" ht="25.5" x14ac:dyDescent="0.25">
      <c r="B71" s="52" t="s">
        <v>94</v>
      </c>
      <c r="C71" s="65" t="s">
        <v>93</v>
      </c>
      <c r="D71" s="45">
        <v>527</v>
      </c>
      <c r="E71" s="45">
        <v>527</v>
      </c>
      <c r="F71" s="45">
        <v>1467.42</v>
      </c>
      <c r="G71" s="67">
        <f t="shared" si="0"/>
        <v>278.44781783681213</v>
      </c>
      <c r="I71" s="124"/>
      <c r="J71" s="32"/>
      <c r="K71" s="32"/>
      <c r="L71" s="32"/>
    </row>
    <row r="72" spans="2:12" x14ac:dyDescent="0.25">
      <c r="B72" s="52" t="s">
        <v>96</v>
      </c>
      <c r="C72" s="65" t="s">
        <v>95</v>
      </c>
      <c r="D72" s="45">
        <v>6250</v>
      </c>
      <c r="E72" s="45">
        <v>6250</v>
      </c>
      <c r="F72" s="45">
        <v>4093.01</v>
      </c>
      <c r="G72" s="55">
        <f t="shared" si="0"/>
        <v>65.488160000000008</v>
      </c>
      <c r="I72" s="124"/>
      <c r="J72" s="32"/>
      <c r="K72" s="32"/>
      <c r="L72" s="32"/>
    </row>
    <row r="73" spans="2:12" x14ac:dyDescent="0.25">
      <c r="B73" s="42" t="s">
        <v>97</v>
      </c>
      <c r="C73" s="63" t="s">
        <v>187</v>
      </c>
      <c r="D73" s="66">
        <v>87418</v>
      </c>
      <c r="E73" s="66">
        <v>87418</v>
      </c>
      <c r="F73" s="66">
        <v>10023.460000000001</v>
      </c>
      <c r="G73" s="67">
        <f t="shared" si="0"/>
        <v>11.466128257338307</v>
      </c>
      <c r="I73" s="122"/>
      <c r="J73" s="123"/>
      <c r="K73" s="123"/>
      <c r="L73" s="123"/>
    </row>
    <row r="74" spans="2:12" x14ac:dyDescent="0.25">
      <c r="B74" s="52" t="s">
        <v>99</v>
      </c>
      <c r="C74" s="65" t="s">
        <v>98</v>
      </c>
      <c r="D74" s="45">
        <v>4776</v>
      </c>
      <c r="E74" s="45">
        <v>4776</v>
      </c>
      <c r="F74" s="45">
        <v>1155.6599999999999</v>
      </c>
      <c r="G74" s="55">
        <f t="shared" si="0"/>
        <v>24.197236180904518</v>
      </c>
      <c r="I74" s="124"/>
      <c r="J74" s="32"/>
      <c r="K74" s="32"/>
      <c r="L74" s="32"/>
    </row>
    <row r="75" spans="2:12" x14ac:dyDescent="0.25">
      <c r="B75" s="52" t="s">
        <v>101</v>
      </c>
      <c r="C75" s="65" t="s">
        <v>100</v>
      </c>
      <c r="D75" s="45">
        <v>3482</v>
      </c>
      <c r="E75" s="45">
        <v>3482</v>
      </c>
      <c r="F75" s="45">
        <v>1873.1299999999999</v>
      </c>
      <c r="G75" s="55">
        <f t="shared" ref="G75:G101" si="1">+F75/E75*100</f>
        <v>53.794658242389424</v>
      </c>
      <c r="I75" s="124"/>
      <c r="J75" s="32"/>
      <c r="K75" s="32"/>
      <c r="L75" s="32"/>
    </row>
    <row r="76" spans="2:12" x14ac:dyDescent="0.25">
      <c r="B76" s="52" t="s">
        <v>103</v>
      </c>
      <c r="C76" s="65" t="s">
        <v>102</v>
      </c>
      <c r="D76" s="45">
        <v>69715</v>
      </c>
      <c r="E76" s="45">
        <v>69715</v>
      </c>
      <c r="F76" s="45">
        <v>371.9</v>
      </c>
      <c r="G76" s="55">
        <f t="shared" si="1"/>
        <v>0.53345764899949788</v>
      </c>
      <c r="I76" s="124"/>
      <c r="J76" s="32"/>
      <c r="K76" s="32"/>
      <c r="L76" s="32"/>
    </row>
    <row r="77" spans="2:12" ht="25.5" x14ac:dyDescent="0.25">
      <c r="B77" s="65">
        <v>3224</v>
      </c>
      <c r="C77" s="65" t="s">
        <v>205</v>
      </c>
      <c r="D77" s="45">
        <v>499</v>
      </c>
      <c r="E77" s="45">
        <v>499</v>
      </c>
      <c r="F77" s="45"/>
      <c r="G77" s="33">
        <f t="shared" si="1"/>
        <v>0</v>
      </c>
      <c r="I77" s="124"/>
      <c r="J77" s="32"/>
      <c r="K77" s="32"/>
      <c r="L77" s="32"/>
    </row>
    <row r="78" spans="2:12" x14ac:dyDescent="0.25">
      <c r="B78" s="52" t="s">
        <v>105</v>
      </c>
      <c r="C78" s="65" t="s">
        <v>104</v>
      </c>
      <c r="D78" s="45">
        <v>3982</v>
      </c>
      <c r="E78" s="45">
        <v>3982</v>
      </c>
      <c r="F78" s="45">
        <v>6622.77</v>
      </c>
      <c r="G78" s="33">
        <f t="shared" si="1"/>
        <v>166.31767955801106</v>
      </c>
      <c r="I78" s="124"/>
      <c r="J78" s="32"/>
      <c r="K78" s="32"/>
      <c r="L78" s="32"/>
    </row>
    <row r="79" spans="2:12" x14ac:dyDescent="0.25">
      <c r="B79" s="52" t="s">
        <v>107</v>
      </c>
      <c r="C79" s="65" t="s">
        <v>188</v>
      </c>
      <c r="D79" s="45">
        <v>4964</v>
      </c>
      <c r="E79" s="45">
        <v>4964</v>
      </c>
      <c r="F79" s="45"/>
      <c r="G79" s="33">
        <f t="shared" si="1"/>
        <v>0</v>
      </c>
      <c r="I79" s="124"/>
      <c r="J79" s="32"/>
      <c r="K79" s="32"/>
      <c r="L79" s="32"/>
    </row>
    <row r="80" spans="2:12" x14ac:dyDescent="0.25">
      <c r="B80" s="42" t="s">
        <v>108</v>
      </c>
      <c r="C80" s="63" t="s">
        <v>189</v>
      </c>
      <c r="D80" s="29">
        <v>18137</v>
      </c>
      <c r="E80" s="29">
        <v>18137</v>
      </c>
      <c r="F80" s="29">
        <v>7972.1399999999994</v>
      </c>
      <c r="G80" s="30">
        <f t="shared" si="1"/>
        <v>43.955119369245189</v>
      </c>
      <c r="I80" s="122"/>
      <c r="J80" s="123"/>
      <c r="K80" s="123"/>
      <c r="L80" s="123"/>
    </row>
    <row r="81" spans="2:12" x14ac:dyDescent="0.25">
      <c r="B81" s="52" t="s">
        <v>110</v>
      </c>
      <c r="C81" s="65" t="s">
        <v>109</v>
      </c>
      <c r="D81" s="45">
        <v>23</v>
      </c>
      <c r="E81" s="45">
        <v>23</v>
      </c>
      <c r="F81" s="45">
        <v>68.33</v>
      </c>
      <c r="G81" s="33">
        <f t="shared" si="1"/>
        <v>297.08695652173913</v>
      </c>
      <c r="I81" s="124"/>
      <c r="J81" s="32"/>
      <c r="K81" s="32"/>
      <c r="L81" s="32"/>
    </row>
    <row r="82" spans="2:12" x14ac:dyDescent="0.25">
      <c r="B82" s="52" t="s">
        <v>112</v>
      </c>
      <c r="C82" s="65" t="s">
        <v>111</v>
      </c>
      <c r="D82" s="45">
        <v>2566</v>
      </c>
      <c r="E82" s="45">
        <v>2566</v>
      </c>
      <c r="F82" s="45">
        <v>1027.3800000000001</v>
      </c>
      <c r="G82" s="33">
        <f t="shared" si="1"/>
        <v>40.038191738113795</v>
      </c>
      <c r="I82" s="124"/>
      <c r="J82" s="32"/>
      <c r="K82" s="32"/>
      <c r="L82" s="32"/>
    </row>
    <row r="83" spans="2:12" x14ac:dyDescent="0.25">
      <c r="B83" s="52">
        <v>3233</v>
      </c>
      <c r="C83" s="65" t="s">
        <v>206</v>
      </c>
      <c r="D83" s="45">
        <v>3679</v>
      </c>
      <c r="E83" s="45">
        <v>3679</v>
      </c>
      <c r="F83" s="45">
        <v>670</v>
      </c>
      <c r="G83" s="33">
        <f t="shared" si="1"/>
        <v>18.211470508290294</v>
      </c>
      <c r="I83" s="124"/>
      <c r="J83" s="32"/>
      <c r="K83" s="32"/>
      <c r="L83" s="32"/>
    </row>
    <row r="84" spans="2:12" x14ac:dyDescent="0.25">
      <c r="B84" s="52" t="s">
        <v>114</v>
      </c>
      <c r="C84" s="65" t="s">
        <v>113</v>
      </c>
      <c r="D84" s="45">
        <v>3063</v>
      </c>
      <c r="E84" s="45">
        <v>3063</v>
      </c>
      <c r="F84" s="45"/>
      <c r="G84" s="33">
        <f t="shared" si="1"/>
        <v>0</v>
      </c>
      <c r="I84" s="124"/>
      <c r="J84" s="32"/>
      <c r="K84" s="32"/>
      <c r="L84" s="32"/>
    </row>
    <row r="85" spans="2:12" x14ac:dyDescent="0.25">
      <c r="B85" s="52" t="s">
        <v>120</v>
      </c>
      <c r="C85" s="65" t="s">
        <v>119</v>
      </c>
      <c r="D85" s="45">
        <v>5015</v>
      </c>
      <c r="E85" s="45">
        <v>5015</v>
      </c>
      <c r="F85" s="45">
        <v>4628.9799999999996</v>
      </c>
      <c r="G85" s="33">
        <f t="shared" si="1"/>
        <v>92.302691924227304</v>
      </c>
      <c r="I85" s="124"/>
      <c r="J85" s="32"/>
      <c r="K85" s="32"/>
      <c r="L85" s="32"/>
    </row>
    <row r="86" spans="2:12" x14ac:dyDescent="0.25">
      <c r="B86" s="52">
        <v>3238</v>
      </c>
      <c r="C86" s="65" t="s">
        <v>197</v>
      </c>
      <c r="D86" s="45">
        <v>2508</v>
      </c>
      <c r="E86" s="45">
        <v>2508</v>
      </c>
      <c r="F86" s="45"/>
      <c r="G86" s="33">
        <f t="shared" si="1"/>
        <v>0</v>
      </c>
      <c r="I86" s="124"/>
      <c r="J86" s="32"/>
      <c r="K86" s="32"/>
      <c r="L86" s="32"/>
    </row>
    <row r="87" spans="2:12" x14ac:dyDescent="0.25">
      <c r="B87" s="52" t="s">
        <v>122</v>
      </c>
      <c r="C87" s="65" t="s">
        <v>121</v>
      </c>
      <c r="D87" s="45">
        <v>1283</v>
      </c>
      <c r="E87" s="45">
        <v>1283</v>
      </c>
      <c r="F87" s="45">
        <v>1577.45</v>
      </c>
      <c r="G87" s="33">
        <f t="shared" si="1"/>
        <v>122.95011691348404</v>
      </c>
      <c r="I87" s="124"/>
      <c r="J87" s="32"/>
      <c r="K87" s="32"/>
      <c r="L87" s="32"/>
    </row>
    <row r="88" spans="2:12" x14ac:dyDescent="0.25">
      <c r="B88" s="42">
        <v>324</v>
      </c>
      <c r="C88" s="70" t="s">
        <v>219</v>
      </c>
      <c r="D88" s="29">
        <v>1097</v>
      </c>
      <c r="E88" s="29">
        <v>1097</v>
      </c>
      <c r="F88" s="29"/>
      <c r="G88" s="33">
        <f t="shared" si="1"/>
        <v>0</v>
      </c>
      <c r="I88" s="122"/>
      <c r="J88" s="123"/>
      <c r="K88" s="123"/>
      <c r="L88" s="123"/>
    </row>
    <row r="89" spans="2:12" x14ac:dyDescent="0.25">
      <c r="B89" s="52">
        <v>3241</v>
      </c>
      <c r="C89" s="119" t="s">
        <v>219</v>
      </c>
      <c r="D89" s="45">
        <v>1097</v>
      </c>
      <c r="E89" s="45">
        <v>1097</v>
      </c>
      <c r="F89" s="45"/>
      <c r="G89" s="33">
        <f t="shared" si="1"/>
        <v>0</v>
      </c>
      <c r="I89" s="124"/>
      <c r="J89" s="32"/>
      <c r="K89" s="32"/>
      <c r="L89" s="32"/>
    </row>
    <row r="90" spans="2:12" x14ac:dyDescent="0.25">
      <c r="B90" s="42" t="s">
        <v>123</v>
      </c>
      <c r="C90" s="63" t="s">
        <v>190</v>
      </c>
      <c r="D90" s="29">
        <v>17347</v>
      </c>
      <c r="E90" s="29">
        <v>17347</v>
      </c>
      <c r="F90" s="29">
        <v>8676</v>
      </c>
      <c r="G90" s="30">
        <f t="shared" si="1"/>
        <v>50.014411713841014</v>
      </c>
      <c r="I90" s="122"/>
      <c r="J90" s="123"/>
      <c r="K90" s="123"/>
      <c r="L90" s="123"/>
    </row>
    <row r="91" spans="2:12" ht="25.5" x14ac:dyDescent="0.25">
      <c r="B91" s="52" t="s">
        <v>125</v>
      </c>
      <c r="C91" s="65" t="s">
        <v>124</v>
      </c>
      <c r="D91" s="45">
        <v>1011</v>
      </c>
      <c r="E91" s="45">
        <v>1011</v>
      </c>
      <c r="F91" s="34"/>
      <c r="G91" s="33">
        <f t="shared" si="1"/>
        <v>0</v>
      </c>
      <c r="I91" s="124"/>
      <c r="J91" s="32"/>
      <c r="K91" s="32"/>
      <c r="L91" s="32"/>
    </row>
    <row r="92" spans="2:12" x14ac:dyDescent="0.25">
      <c r="B92" s="52" t="s">
        <v>127</v>
      </c>
      <c r="C92" s="65" t="s">
        <v>126</v>
      </c>
      <c r="D92" s="45">
        <v>2009</v>
      </c>
      <c r="E92" s="45">
        <v>2009</v>
      </c>
      <c r="F92" s="34"/>
      <c r="G92" s="33">
        <f t="shared" si="1"/>
        <v>0</v>
      </c>
      <c r="I92" s="124"/>
      <c r="J92" s="32"/>
      <c r="K92" s="32"/>
      <c r="L92" s="32"/>
    </row>
    <row r="93" spans="2:12" x14ac:dyDescent="0.25">
      <c r="B93" s="52" t="s">
        <v>129</v>
      </c>
      <c r="C93" s="65" t="s">
        <v>128</v>
      </c>
      <c r="D93" s="45">
        <v>1058</v>
      </c>
      <c r="E93" s="45">
        <v>1058</v>
      </c>
      <c r="F93" s="34"/>
      <c r="G93" s="33">
        <f t="shared" si="1"/>
        <v>0</v>
      </c>
      <c r="I93" s="124"/>
      <c r="J93" s="32"/>
      <c r="K93" s="32"/>
      <c r="L93" s="32"/>
    </row>
    <row r="94" spans="2:12" x14ac:dyDescent="0.25">
      <c r="B94" s="52">
        <v>3299</v>
      </c>
      <c r="C94" s="65" t="s">
        <v>190</v>
      </c>
      <c r="D94" s="45">
        <v>13269</v>
      </c>
      <c r="E94" s="45">
        <v>13269</v>
      </c>
      <c r="F94" s="45">
        <v>8676</v>
      </c>
      <c r="G94" s="33">
        <f t="shared" si="1"/>
        <v>65.385484964955907</v>
      </c>
      <c r="I94" s="124"/>
      <c r="J94" s="32"/>
      <c r="K94" s="32"/>
      <c r="L94" s="32"/>
    </row>
    <row r="95" spans="2:12" x14ac:dyDescent="0.25">
      <c r="B95" s="42" t="s">
        <v>131</v>
      </c>
      <c r="C95" s="63" t="s">
        <v>191</v>
      </c>
      <c r="D95" s="29">
        <v>2387</v>
      </c>
      <c r="E95" s="29">
        <v>2387</v>
      </c>
      <c r="F95" s="29">
        <v>172.25</v>
      </c>
      <c r="G95" s="30">
        <f t="shared" si="1"/>
        <v>7.2161709258483446</v>
      </c>
      <c r="I95" s="122"/>
      <c r="J95" s="123"/>
      <c r="K95" s="123"/>
      <c r="L95" s="123"/>
    </row>
    <row r="96" spans="2:12" x14ac:dyDescent="0.25">
      <c r="B96" s="52" t="s">
        <v>133</v>
      </c>
      <c r="C96" s="65" t="s">
        <v>132</v>
      </c>
      <c r="D96" s="45">
        <v>2238</v>
      </c>
      <c r="E96" s="45">
        <v>2238</v>
      </c>
      <c r="F96" s="34"/>
      <c r="G96" s="33">
        <f t="shared" si="1"/>
        <v>0</v>
      </c>
      <c r="I96" s="124"/>
      <c r="J96" s="32"/>
      <c r="K96" s="32"/>
      <c r="L96" s="32"/>
    </row>
    <row r="97" spans="2:12" x14ac:dyDescent="0.25">
      <c r="B97" s="52">
        <v>3433</v>
      </c>
      <c r="C97" s="65" t="s">
        <v>199</v>
      </c>
      <c r="D97" s="45">
        <v>149</v>
      </c>
      <c r="E97" s="45">
        <v>149</v>
      </c>
      <c r="F97" s="34"/>
      <c r="G97" s="33">
        <f t="shared" si="1"/>
        <v>0</v>
      </c>
      <c r="I97" s="124"/>
      <c r="J97" s="32"/>
      <c r="K97" s="32"/>
      <c r="L97" s="32"/>
    </row>
    <row r="98" spans="2:12" x14ac:dyDescent="0.25">
      <c r="B98" s="52">
        <v>3434</v>
      </c>
      <c r="C98" s="119" t="s">
        <v>220</v>
      </c>
      <c r="D98" s="45"/>
      <c r="E98" s="45"/>
      <c r="F98" s="34">
        <v>172.25</v>
      </c>
      <c r="G98" s="33"/>
      <c r="I98" s="124"/>
      <c r="J98" s="32"/>
      <c r="K98" s="32"/>
      <c r="L98" s="32"/>
    </row>
    <row r="99" spans="2:12" ht="25.5" x14ac:dyDescent="0.25">
      <c r="B99" s="42" t="s">
        <v>134</v>
      </c>
      <c r="C99" s="63" t="s">
        <v>192</v>
      </c>
      <c r="D99" s="29">
        <v>3168</v>
      </c>
      <c r="E99" s="29">
        <v>3168</v>
      </c>
      <c r="F99" s="29">
        <v>100868.13</v>
      </c>
      <c r="G99" s="30">
        <f t="shared" si="1"/>
        <v>3183.96875</v>
      </c>
      <c r="I99" s="122"/>
      <c r="J99" s="123"/>
      <c r="K99" s="123"/>
      <c r="L99" s="123"/>
    </row>
    <row r="100" spans="2:12" x14ac:dyDescent="0.25">
      <c r="B100" s="52" t="s">
        <v>136</v>
      </c>
      <c r="C100" s="65" t="s">
        <v>193</v>
      </c>
      <c r="D100" s="45">
        <v>1255</v>
      </c>
      <c r="E100" s="45">
        <v>1255</v>
      </c>
      <c r="F100" s="45">
        <v>664.24</v>
      </c>
      <c r="G100" s="33">
        <f t="shared" si="1"/>
        <v>52.927490039840642</v>
      </c>
      <c r="I100" s="124"/>
      <c r="J100" s="32"/>
      <c r="K100" s="32"/>
      <c r="L100" s="32"/>
    </row>
    <row r="101" spans="2:12" x14ac:dyDescent="0.25">
      <c r="B101" s="52" t="s">
        <v>138</v>
      </c>
      <c r="C101" s="65" t="s">
        <v>137</v>
      </c>
      <c r="D101" s="45">
        <v>1913</v>
      </c>
      <c r="E101" s="45">
        <v>1913</v>
      </c>
      <c r="F101" s="45">
        <v>100203.89</v>
      </c>
      <c r="G101" s="33">
        <f t="shared" si="1"/>
        <v>5238.0496602195508</v>
      </c>
      <c r="I101" s="124"/>
      <c r="J101" s="32"/>
      <c r="K101" s="32"/>
      <c r="L101" s="32"/>
    </row>
    <row r="102" spans="2:12" x14ac:dyDescent="0.25">
      <c r="B102" s="42">
        <v>381</v>
      </c>
      <c r="C102" s="63" t="s">
        <v>212</v>
      </c>
      <c r="D102" s="29"/>
      <c r="E102" s="29"/>
      <c r="F102" s="29">
        <v>32074.2</v>
      </c>
      <c r="G102" s="33"/>
      <c r="I102" s="122"/>
      <c r="J102" s="123"/>
      <c r="K102" s="123"/>
      <c r="L102" s="123"/>
    </row>
    <row r="103" spans="2:12" x14ac:dyDescent="0.25">
      <c r="B103" s="52">
        <v>3813</v>
      </c>
      <c r="C103" s="65" t="s">
        <v>210</v>
      </c>
      <c r="D103" s="45"/>
      <c r="E103" s="45"/>
      <c r="F103" s="45">
        <v>32074.2</v>
      </c>
      <c r="G103" s="33"/>
      <c r="I103" s="124"/>
      <c r="J103" s="32"/>
      <c r="K103" s="32"/>
      <c r="L103" s="32"/>
    </row>
    <row r="104" spans="2:12" x14ac:dyDescent="0.25">
      <c r="B104" s="63">
        <v>422</v>
      </c>
      <c r="C104" s="63" t="s">
        <v>158</v>
      </c>
      <c r="D104" s="29"/>
      <c r="E104" s="29"/>
      <c r="F104" s="29">
        <v>2314.16</v>
      </c>
      <c r="G104" s="19"/>
      <c r="I104" s="122"/>
      <c r="J104" s="123"/>
      <c r="K104" s="123"/>
      <c r="L104" s="123"/>
    </row>
    <row r="105" spans="2:12" x14ac:dyDescent="0.25">
      <c r="B105" s="65">
        <v>4221</v>
      </c>
      <c r="C105" s="65" t="s">
        <v>207</v>
      </c>
      <c r="D105" s="19"/>
      <c r="E105" s="19"/>
      <c r="F105" s="34">
        <v>395.9</v>
      </c>
      <c r="G105" s="19"/>
      <c r="I105" s="124"/>
      <c r="J105" s="32"/>
      <c r="K105" s="32"/>
      <c r="L105" s="32"/>
    </row>
    <row r="106" spans="2:12" x14ac:dyDescent="0.25">
      <c r="B106" s="65">
        <v>4222</v>
      </c>
      <c r="C106" s="65" t="s">
        <v>208</v>
      </c>
      <c r="D106" s="19"/>
      <c r="E106" s="19"/>
      <c r="F106" s="34">
        <v>1348.08</v>
      </c>
      <c r="G106" s="19"/>
      <c r="I106" s="124"/>
      <c r="J106" s="32"/>
      <c r="K106" s="32"/>
      <c r="L106" s="32"/>
    </row>
    <row r="107" spans="2:12" x14ac:dyDescent="0.25">
      <c r="B107" s="65">
        <v>4227</v>
      </c>
      <c r="C107" s="65" t="s">
        <v>139</v>
      </c>
      <c r="D107" s="19"/>
      <c r="E107" s="19"/>
      <c r="F107" s="34">
        <v>570.17999999999995</v>
      </c>
      <c r="G107" s="19"/>
      <c r="I107" s="124"/>
      <c r="J107" s="32"/>
      <c r="K107" s="32"/>
      <c r="L107" s="32"/>
    </row>
    <row r="108" spans="2:12" x14ac:dyDescent="0.25">
      <c r="I108" s="125"/>
      <c r="J108" s="126"/>
      <c r="K108" s="126"/>
      <c r="L108" s="126"/>
    </row>
  </sheetData>
  <autoFilter ref="B6:G76" xr:uid="{00000000-0009-0000-0000-000004000000}">
    <filterColumn colId="0" showButton="0"/>
  </autoFilter>
  <mergeCells count="4">
    <mergeCell ref="B4:G4"/>
    <mergeCell ref="B6:C6"/>
    <mergeCell ref="B7:C7"/>
    <mergeCell ref="B2:G2"/>
  </mergeCells>
  <pageMargins left="0.7" right="0.7" top="0.75" bottom="0.75" header="0.3" footer="0.3"/>
  <pageSetup paperSize="9" scale="61" orientation="portrait" r:id="rId1"/>
  <rowBreaks count="1" manualBreakCount="1">
    <brk id="6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2"/>
  <sheetViews>
    <sheetView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x14ac:dyDescent="0.25">
      <c r="B2" s="162" t="s">
        <v>7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2:12" ht="18" x14ac:dyDescent="0.25">
      <c r="B3" s="1"/>
      <c r="C3" s="1"/>
      <c r="D3" s="1"/>
      <c r="E3" s="1"/>
      <c r="F3" s="1"/>
      <c r="G3" s="1"/>
      <c r="H3" s="1"/>
      <c r="I3" s="1"/>
      <c r="J3" s="2"/>
      <c r="K3" s="2"/>
      <c r="L3" s="2"/>
    </row>
    <row r="4" spans="2:12" ht="18" customHeight="1" x14ac:dyDescent="0.25">
      <c r="B4" s="162" t="s">
        <v>54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2:12" ht="15.75" customHeight="1" x14ac:dyDescent="0.25">
      <c r="B5" s="162" t="s">
        <v>38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2:12" ht="18" x14ac:dyDescent="0.25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2:12" ht="25.5" customHeight="1" x14ac:dyDescent="0.25">
      <c r="B7" s="159" t="s">
        <v>3</v>
      </c>
      <c r="C7" s="160"/>
      <c r="D7" s="160"/>
      <c r="E7" s="160"/>
      <c r="F7" s="161"/>
      <c r="G7" s="22" t="s">
        <v>20</v>
      </c>
      <c r="H7" s="22" t="s">
        <v>52</v>
      </c>
      <c r="I7" s="22" t="s">
        <v>49</v>
      </c>
      <c r="J7" s="22" t="s">
        <v>21</v>
      </c>
      <c r="K7" s="22" t="s">
        <v>22</v>
      </c>
      <c r="L7" s="22" t="s">
        <v>50</v>
      </c>
    </row>
    <row r="8" spans="2:12" x14ac:dyDescent="0.25">
      <c r="B8" s="159">
        <v>1</v>
      </c>
      <c r="C8" s="160"/>
      <c r="D8" s="160"/>
      <c r="E8" s="160"/>
      <c r="F8" s="161"/>
      <c r="G8" s="23">
        <v>2</v>
      </c>
      <c r="H8" s="23">
        <v>3</v>
      </c>
      <c r="I8" s="23">
        <v>4</v>
      </c>
      <c r="J8" s="23">
        <v>5</v>
      </c>
      <c r="K8" s="23" t="s">
        <v>33</v>
      </c>
      <c r="L8" s="23" t="s">
        <v>34</v>
      </c>
    </row>
    <row r="9" spans="2:12" ht="25.5" x14ac:dyDescent="0.25">
      <c r="B9" s="5">
        <v>8</v>
      </c>
      <c r="C9" s="5"/>
      <c r="D9" s="5"/>
      <c r="E9" s="5"/>
      <c r="F9" s="5" t="s">
        <v>4</v>
      </c>
      <c r="G9" s="3"/>
      <c r="H9" s="3"/>
      <c r="I9" s="3"/>
      <c r="J9" s="19"/>
      <c r="K9" s="19"/>
      <c r="L9" s="19"/>
    </row>
    <row r="10" spans="2:12" x14ac:dyDescent="0.25">
      <c r="B10" s="5"/>
      <c r="C10" s="9">
        <v>84</v>
      </c>
      <c r="D10" s="9"/>
      <c r="E10" s="9"/>
      <c r="F10" s="9" t="s">
        <v>8</v>
      </c>
      <c r="G10" s="3"/>
      <c r="H10" s="3"/>
      <c r="I10" s="3"/>
      <c r="J10" s="19"/>
      <c r="K10" s="19"/>
      <c r="L10" s="19"/>
    </row>
    <row r="11" spans="2:12" ht="51" x14ac:dyDescent="0.25">
      <c r="B11" s="6"/>
      <c r="C11" s="6"/>
      <c r="D11" s="6">
        <v>841</v>
      </c>
      <c r="E11" s="6"/>
      <c r="F11" s="17" t="s">
        <v>39</v>
      </c>
      <c r="G11" s="3"/>
      <c r="H11" s="3"/>
      <c r="I11" s="3"/>
      <c r="J11" s="19"/>
      <c r="K11" s="19"/>
      <c r="L11" s="19"/>
    </row>
    <row r="12" spans="2:12" ht="25.5" x14ac:dyDescent="0.25">
      <c r="B12" s="6"/>
      <c r="C12" s="6"/>
      <c r="D12" s="6"/>
      <c r="E12" s="6">
        <v>8413</v>
      </c>
      <c r="F12" s="17" t="s">
        <v>40</v>
      </c>
      <c r="G12" s="3"/>
      <c r="H12" s="3"/>
      <c r="I12" s="3"/>
      <c r="J12" s="19"/>
      <c r="K12" s="19"/>
      <c r="L12" s="19"/>
    </row>
    <row r="13" spans="2:12" x14ac:dyDescent="0.25">
      <c r="B13" s="6"/>
      <c r="C13" s="6"/>
      <c r="D13" s="6"/>
      <c r="E13" s="7" t="s">
        <v>15</v>
      </c>
      <c r="F13" s="11"/>
      <c r="G13" s="3"/>
      <c r="H13" s="3"/>
      <c r="I13" s="3"/>
      <c r="J13" s="19"/>
      <c r="K13" s="19"/>
      <c r="L13" s="19"/>
    </row>
    <row r="14" spans="2:12" ht="25.5" x14ac:dyDescent="0.25">
      <c r="B14" s="8">
        <v>5</v>
      </c>
      <c r="C14" s="8"/>
      <c r="D14" s="8"/>
      <c r="E14" s="8"/>
      <c r="F14" s="12" t="s">
        <v>5</v>
      </c>
      <c r="G14" s="3"/>
      <c r="H14" s="3"/>
      <c r="I14" s="3"/>
      <c r="J14" s="19"/>
      <c r="K14" s="19"/>
      <c r="L14" s="19"/>
    </row>
    <row r="15" spans="2:12" ht="25.5" x14ac:dyDescent="0.25">
      <c r="B15" s="9"/>
      <c r="C15" s="9">
        <v>54</v>
      </c>
      <c r="D15" s="9"/>
      <c r="E15" s="9"/>
      <c r="F15" s="13" t="s">
        <v>9</v>
      </c>
      <c r="G15" s="3"/>
      <c r="H15" s="3"/>
      <c r="I15" s="4"/>
      <c r="J15" s="19"/>
      <c r="K15" s="19"/>
      <c r="L15" s="19"/>
    </row>
    <row r="16" spans="2:12" ht="63.75" x14ac:dyDescent="0.25">
      <c r="B16" s="9"/>
      <c r="C16" s="9"/>
      <c r="D16" s="9">
        <v>541</v>
      </c>
      <c r="E16" s="17"/>
      <c r="F16" s="17" t="s">
        <v>41</v>
      </c>
      <c r="G16" s="3"/>
      <c r="H16" s="3"/>
      <c r="I16" s="4"/>
      <c r="J16" s="19"/>
      <c r="K16" s="19"/>
      <c r="L16" s="19"/>
    </row>
    <row r="17" spans="2:12" ht="38.25" x14ac:dyDescent="0.25">
      <c r="B17" s="9"/>
      <c r="C17" s="9"/>
      <c r="D17" s="9"/>
      <c r="E17" s="17">
        <v>5413</v>
      </c>
      <c r="F17" s="17" t="s">
        <v>42</v>
      </c>
      <c r="G17" s="3"/>
      <c r="H17" s="3"/>
      <c r="I17" s="4"/>
      <c r="J17" s="19"/>
      <c r="K17" s="19"/>
      <c r="L17" s="19"/>
    </row>
    <row r="18" spans="2:12" x14ac:dyDescent="0.25">
      <c r="B18" s="10"/>
      <c r="C18" s="8"/>
      <c r="D18" s="8"/>
      <c r="E18" s="8"/>
      <c r="F18" s="12" t="s">
        <v>15</v>
      </c>
      <c r="G18" s="3"/>
      <c r="H18" s="3"/>
      <c r="I18" s="3"/>
      <c r="J18" s="19"/>
      <c r="K18" s="19"/>
      <c r="L18" s="19"/>
    </row>
    <row r="20" spans="2:12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2:1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28"/>
  <sheetViews>
    <sheetView workbookViewId="0">
      <selection activeCell="E32" sqref="E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62" t="s">
        <v>43</v>
      </c>
      <c r="C2" s="162"/>
      <c r="D2" s="162"/>
      <c r="E2" s="162"/>
      <c r="F2" s="162"/>
      <c r="G2" s="162"/>
      <c r="H2" s="162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ht="25.5" x14ac:dyDescent="0.25">
      <c r="B4" s="21" t="s">
        <v>3</v>
      </c>
      <c r="C4" s="21" t="s">
        <v>56</v>
      </c>
      <c r="D4" s="21" t="s">
        <v>52</v>
      </c>
      <c r="E4" s="21" t="s">
        <v>49</v>
      </c>
      <c r="F4" s="21" t="s">
        <v>57</v>
      </c>
      <c r="G4" s="21" t="s">
        <v>22</v>
      </c>
      <c r="H4" s="21" t="s">
        <v>50</v>
      </c>
    </row>
    <row r="5" spans="2:8" x14ac:dyDescent="0.25"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 t="s">
        <v>33</v>
      </c>
      <c r="H5" s="21" t="s">
        <v>34</v>
      </c>
    </row>
    <row r="6" spans="2:8" x14ac:dyDescent="0.25">
      <c r="B6" s="5" t="s">
        <v>44</v>
      </c>
      <c r="C6" s="3"/>
      <c r="D6" s="3"/>
      <c r="E6" s="4"/>
      <c r="F6" s="19"/>
      <c r="G6" s="19"/>
      <c r="H6" s="19"/>
    </row>
    <row r="7" spans="2:8" x14ac:dyDescent="0.25">
      <c r="B7" s="5" t="s">
        <v>12</v>
      </c>
      <c r="C7" s="3"/>
      <c r="D7" s="3"/>
      <c r="E7" s="3"/>
      <c r="F7" s="19"/>
      <c r="G7" s="19"/>
      <c r="H7" s="19"/>
    </row>
    <row r="8" spans="2:8" x14ac:dyDescent="0.25">
      <c r="B8" s="14" t="s">
        <v>13</v>
      </c>
      <c r="C8" s="3"/>
      <c r="D8" s="3"/>
      <c r="E8" s="3"/>
      <c r="F8" s="19"/>
      <c r="G8" s="19"/>
      <c r="H8" s="19"/>
    </row>
    <row r="9" spans="2:8" x14ac:dyDescent="0.25">
      <c r="B9" s="15" t="s">
        <v>14</v>
      </c>
      <c r="C9" s="3"/>
      <c r="D9" s="3"/>
      <c r="E9" s="3"/>
      <c r="F9" s="19"/>
      <c r="G9" s="19"/>
      <c r="H9" s="19"/>
    </row>
    <row r="10" spans="2:8" x14ac:dyDescent="0.25">
      <c r="B10" s="15" t="s">
        <v>15</v>
      </c>
      <c r="C10" s="3"/>
      <c r="D10" s="3"/>
      <c r="E10" s="3"/>
      <c r="F10" s="19"/>
      <c r="G10" s="19"/>
      <c r="H10" s="19"/>
    </row>
    <row r="11" spans="2:8" x14ac:dyDescent="0.25">
      <c r="B11" s="5" t="s">
        <v>16</v>
      </c>
      <c r="C11" s="3"/>
      <c r="D11" s="3"/>
      <c r="E11" s="4"/>
      <c r="F11" s="19"/>
      <c r="G11" s="19"/>
      <c r="H11" s="19"/>
    </row>
    <row r="12" spans="2:8" x14ac:dyDescent="0.25">
      <c r="B12" s="16" t="s">
        <v>17</v>
      </c>
      <c r="C12" s="3"/>
      <c r="D12" s="3"/>
      <c r="E12" s="4"/>
      <c r="F12" s="19"/>
      <c r="G12" s="19"/>
      <c r="H12" s="19"/>
    </row>
    <row r="13" spans="2:8" x14ac:dyDescent="0.25">
      <c r="B13" s="5" t="s">
        <v>18</v>
      </c>
      <c r="C13" s="3"/>
      <c r="D13" s="3"/>
      <c r="E13" s="4"/>
      <c r="F13" s="19"/>
      <c r="G13" s="19"/>
      <c r="H13" s="19"/>
    </row>
    <row r="14" spans="2:8" x14ac:dyDescent="0.25">
      <c r="B14" s="16" t="s">
        <v>19</v>
      </c>
      <c r="C14" s="3"/>
      <c r="D14" s="3"/>
      <c r="E14" s="4"/>
      <c r="F14" s="19"/>
      <c r="G14" s="19"/>
      <c r="H14" s="19"/>
    </row>
    <row r="15" spans="2:8" x14ac:dyDescent="0.25">
      <c r="B15" s="9" t="s">
        <v>10</v>
      </c>
      <c r="C15" s="3"/>
      <c r="D15" s="3"/>
      <c r="E15" s="4"/>
      <c r="F15" s="19"/>
      <c r="G15" s="19"/>
      <c r="H15" s="19"/>
    </row>
    <row r="16" spans="2:8" x14ac:dyDescent="0.25">
      <c r="B16" s="16"/>
      <c r="C16" s="3"/>
      <c r="D16" s="3"/>
      <c r="E16" s="4"/>
      <c r="F16" s="19"/>
      <c r="G16" s="19"/>
      <c r="H16" s="19"/>
    </row>
    <row r="17" spans="2:8" ht="15.75" customHeight="1" x14ac:dyDescent="0.25">
      <c r="B17" s="5" t="s">
        <v>45</v>
      </c>
      <c r="C17" s="3"/>
      <c r="D17" s="3"/>
      <c r="E17" s="4"/>
      <c r="F17" s="19"/>
      <c r="G17" s="19"/>
      <c r="H17" s="19"/>
    </row>
    <row r="18" spans="2:8" ht="15.75" customHeight="1" x14ac:dyDescent="0.25">
      <c r="B18" s="5" t="s">
        <v>12</v>
      </c>
      <c r="C18" s="3"/>
      <c r="D18" s="3"/>
      <c r="E18" s="3"/>
      <c r="F18" s="19"/>
      <c r="G18" s="19"/>
      <c r="H18" s="19"/>
    </row>
    <row r="19" spans="2:8" x14ac:dyDescent="0.25">
      <c r="B19" s="14" t="s">
        <v>13</v>
      </c>
      <c r="C19" s="3"/>
      <c r="D19" s="3"/>
      <c r="E19" s="3"/>
      <c r="F19" s="19"/>
      <c r="G19" s="19"/>
      <c r="H19" s="19"/>
    </row>
    <row r="20" spans="2:8" x14ac:dyDescent="0.25">
      <c r="B20" s="15" t="s">
        <v>14</v>
      </c>
      <c r="C20" s="3"/>
      <c r="D20" s="3"/>
      <c r="E20" s="3"/>
      <c r="F20" s="19"/>
      <c r="G20" s="19"/>
      <c r="H20" s="19"/>
    </row>
    <row r="21" spans="2:8" x14ac:dyDescent="0.25">
      <c r="B21" s="15" t="s">
        <v>15</v>
      </c>
      <c r="C21" s="3"/>
      <c r="D21" s="3"/>
      <c r="E21" s="3"/>
      <c r="F21" s="19"/>
      <c r="G21" s="19"/>
      <c r="H21" s="19"/>
    </row>
    <row r="22" spans="2:8" x14ac:dyDescent="0.25">
      <c r="B22" s="5" t="s">
        <v>16</v>
      </c>
      <c r="C22" s="3"/>
      <c r="D22" s="3"/>
      <c r="E22" s="4"/>
      <c r="F22" s="19"/>
      <c r="G22" s="19"/>
      <c r="H22" s="19"/>
    </row>
    <row r="23" spans="2:8" x14ac:dyDescent="0.25">
      <c r="B23" s="16" t="s">
        <v>17</v>
      </c>
      <c r="C23" s="3"/>
      <c r="D23" s="3"/>
      <c r="E23" s="4"/>
      <c r="F23" s="19"/>
      <c r="G23" s="19"/>
      <c r="H23" s="19"/>
    </row>
    <row r="24" spans="2:8" x14ac:dyDescent="0.25">
      <c r="B24" s="5" t="s">
        <v>18</v>
      </c>
      <c r="C24" s="3"/>
      <c r="D24" s="3"/>
      <c r="E24" s="4"/>
      <c r="F24" s="19"/>
      <c r="G24" s="19"/>
      <c r="H24" s="19"/>
    </row>
    <row r="25" spans="2:8" x14ac:dyDescent="0.25">
      <c r="B25" s="16" t="s">
        <v>19</v>
      </c>
      <c r="C25" s="3"/>
      <c r="D25" s="3"/>
      <c r="E25" s="4"/>
      <c r="F25" s="19"/>
      <c r="G25" s="19"/>
      <c r="H25" s="19"/>
    </row>
    <row r="26" spans="2:8" x14ac:dyDescent="0.25">
      <c r="B26" s="9" t="s">
        <v>10</v>
      </c>
      <c r="C26" s="3"/>
      <c r="D26" s="3"/>
      <c r="E26" s="4"/>
      <c r="F26" s="19"/>
      <c r="G26" s="19"/>
      <c r="H26" s="19"/>
    </row>
    <row r="28" spans="2:8" x14ac:dyDescent="0.25">
      <c r="B28" s="25"/>
      <c r="C28" s="25"/>
      <c r="D28" s="25"/>
      <c r="E28" s="25"/>
      <c r="F28" s="25"/>
      <c r="G28" s="25"/>
      <c r="H28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POSEBNI DIO</vt:lpstr>
      <vt:lpstr>Račun financiranja</vt:lpstr>
      <vt:lpstr>Račun fin prema izvorima f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Goran Sajic</cp:lastModifiedBy>
  <cp:lastPrinted>2023-08-30T07:17:31Z</cp:lastPrinted>
  <dcterms:created xsi:type="dcterms:W3CDTF">2022-08-12T12:51:27Z</dcterms:created>
  <dcterms:modified xsi:type="dcterms:W3CDTF">2025-03-11T08:34:49Z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